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/>
  <mc:AlternateContent xmlns:mc="http://schemas.openxmlformats.org/markup-compatibility/2006">
    <mc:Choice Requires="x15">
      <x15ac:absPath xmlns:x15ac="http://schemas.microsoft.com/office/spreadsheetml/2010/11/ac" url="/Users/ingebjorsorboen/Desktop/Systemblokk/"/>
    </mc:Choice>
  </mc:AlternateContent>
  <xr:revisionPtr revIDLastSave="0" documentId="8_{5819F920-1029-3F4F-A5AB-16576F41959E}" xr6:coauthVersionLast="47" xr6:coauthVersionMax="47" xr10:uidLastSave="{00000000-0000-0000-0000-000000000000}"/>
  <bookViews>
    <workbookView xWindow="0" yWindow="460" windowWidth="15960" windowHeight="16320" xr2:uid="{00000000-000D-0000-FFFF-FFFF00000000}"/>
  </bookViews>
  <sheets>
    <sheet name="Kalkulator" sheetId="1" r:id="rId1"/>
    <sheet name="Utregnin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2" l="1"/>
  <c r="D19" i="2"/>
  <c r="C19" i="2"/>
  <c r="E18" i="2"/>
  <c r="D18" i="2"/>
  <c r="C18" i="2"/>
  <c r="E17" i="2"/>
  <c r="D17" i="2"/>
  <c r="C17" i="2"/>
  <c r="E16" i="2"/>
  <c r="D16" i="2"/>
  <c r="C16" i="2"/>
  <c r="E15" i="2"/>
  <c r="D15" i="2"/>
  <c r="C15" i="2"/>
  <c r="E14" i="2"/>
  <c r="D14" i="2"/>
  <c r="C14" i="2"/>
  <c r="E13" i="2"/>
  <c r="D13" i="2"/>
  <c r="C13" i="2"/>
  <c r="E12" i="2"/>
  <c r="E20" i="2" s="1"/>
  <c r="E21" i="2" s="1"/>
  <c r="P23" i="1" s="1"/>
  <c r="Q23" i="1" s="1"/>
  <c r="D12" i="2"/>
  <c r="D20" i="2" s="1"/>
  <c r="D21" i="2" s="1"/>
  <c r="C12" i="2"/>
  <c r="C20" i="2" s="1"/>
  <c r="B7" i="2"/>
  <c r="B6" i="2"/>
  <c r="B9" i="2" s="1"/>
  <c r="B5" i="2"/>
  <c r="B4" i="2"/>
  <c r="P22" i="1" l="1"/>
  <c r="Q22" i="1" s="1"/>
  <c r="B8" i="2"/>
  <c r="P21" i="1" s="1"/>
  <c r="V21" i="1" l="1"/>
  <c r="Q21" i="1"/>
  <c r="V22" i="1" s="1"/>
  <c r="V23" i="1" s="1"/>
  <c r="V26" i="1" l="1"/>
  <c r="V24" i="1"/>
  <c r="V27" i="1"/>
  <c r="V25" i="1"/>
</calcChain>
</file>

<file path=xl/sharedStrings.xml><?xml version="1.0" encoding="utf-8"?>
<sst xmlns="http://schemas.openxmlformats.org/spreadsheetml/2006/main" count="77" uniqueCount="54">
  <si>
    <t>Eksempel er ferdig utfylt</t>
  </si>
  <si>
    <t>Utfylling</t>
  </si>
  <si>
    <t>Mål utvendig</t>
  </si>
  <si>
    <t>700 cm</t>
  </si>
  <si>
    <t>Vegger</t>
  </si>
  <si>
    <t>Enhet</t>
  </si>
  <si>
    <t>Vinduer og dører</t>
  </si>
  <si>
    <t>Utvendig total lengde</t>
  </si>
  <si>
    <t>cm</t>
  </si>
  <si>
    <t>Bredde</t>
  </si>
  <si>
    <t>Høyde</t>
  </si>
  <si>
    <t>Antall stk</t>
  </si>
  <si>
    <t>Vindu</t>
  </si>
  <si>
    <t>Innvendig total lengde</t>
  </si>
  <si>
    <t>60x60 cm</t>
  </si>
  <si>
    <t>Antall hjørner</t>
  </si>
  <si>
    <t>stk</t>
  </si>
  <si>
    <t>Delevegger / Anslutninger</t>
  </si>
  <si>
    <t>Dør</t>
  </si>
  <si>
    <t>Endevegger / Avslutninger</t>
  </si>
  <si>
    <t>100x210 cm</t>
  </si>
  <si>
    <t>Delevegg</t>
  </si>
  <si>
    <t>450 cm</t>
  </si>
  <si>
    <t>260 cm</t>
  </si>
  <si>
    <t>Utregning</t>
  </si>
  <si>
    <t>Delevegg / Anslutning er en sammenkobling av vegger</t>
  </si>
  <si>
    <t>Blokk</t>
  </si>
  <si>
    <t>Antall paller</t>
  </si>
  <si>
    <t>Antall helblokk</t>
  </si>
  <si>
    <t>Antall m2</t>
  </si>
  <si>
    <t>m2</t>
  </si>
  <si>
    <t>100x100 cm</t>
  </si>
  <si>
    <t>Antall halvblokk</t>
  </si>
  <si>
    <t>Totalvekt i betongblokk</t>
  </si>
  <si>
    <t>Kg</t>
  </si>
  <si>
    <t>Antall hjørneblokk</t>
  </si>
  <si>
    <t>Totalvekt i lettblokk</t>
  </si>
  <si>
    <t>Betongforbruk ved helfylling</t>
  </si>
  <si>
    <t>Liter</t>
  </si>
  <si>
    <t>1.)</t>
  </si>
  <si>
    <t>Arm.forbr. CC200mm</t>
  </si>
  <si>
    <t>Løpemeter</t>
  </si>
  <si>
    <t>2.)</t>
  </si>
  <si>
    <t>Arm.forbr. CC400mm</t>
  </si>
  <si>
    <t>3.)</t>
  </si>
  <si>
    <t>Arm.forbr.1skift,2øverste,søyle 1m</t>
  </si>
  <si>
    <t>Armeringsforbruket er å forstå som følger: 1 stk. arm.jern i hvert skift horisontalt og 1 stk. Armeringsjern i hver kanal vertikalt. Avstand mellom jernene blir da 200mm begge veier.</t>
  </si>
  <si>
    <t>Garasjeport</t>
  </si>
  <si>
    <t>Armeringsforbruket er å forstå som følger: 1 stk. arm.jern i annenhvert skift horisontalt og 1 stk. Armeringsjern i annenhver kanal vertikalt. Avstand mellom jernene blir da 400mm begge veier. Det er tatt hensyn til overlapping med 10%.</t>
  </si>
  <si>
    <t>500x220 cm</t>
  </si>
  <si>
    <t xml:space="preserve">Vi gjør oppmerksom på at utregningen ikke er noen dimensjonering, men er kun en veiledende masseberegning. </t>
  </si>
  <si>
    <t>Blokker i fratrekk</t>
  </si>
  <si>
    <t>Total bredde</t>
  </si>
  <si>
    <t>Total høyde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</si>
</sst>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indexed="8"/>
      <name val="Calibri"/>
    </font>
    <font>
      <b/>
      <sz val="11"/>
      <color indexed="8"/>
      <name val="Arial"/>
    </font>
    <font>
      <sz val="20"/>
      <color indexed="8"/>
      <name val="Arial"/>
    </font>
    <font>
      <sz val="11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4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medium">
        <color indexed="8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0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4" xfId="0" applyFont="1" applyFill="1" applyBorder="1" applyAlignment="1"/>
    <xf numFmtId="0" fontId="0" fillId="2" borderId="5" xfId="0" applyFont="1" applyFill="1" applyBorder="1" applyAlignment="1"/>
    <xf numFmtId="0" fontId="0" fillId="2" borderId="9" xfId="0" applyFont="1" applyFill="1" applyBorder="1" applyAlignment="1"/>
    <xf numFmtId="0" fontId="0" fillId="2" borderId="10" xfId="0" applyFont="1" applyFill="1" applyBorder="1" applyAlignment="1"/>
    <xf numFmtId="49" fontId="0" fillId="2" borderId="1" xfId="0" applyNumberFormat="1" applyFont="1" applyFill="1" applyBorder="1" applyAlignment="1"/>
    <xf numFmtId="0" fontId="0" fillId="2" borderId="14" xfId="0" applyFont="1" applyFill="1" applyBorder="1" applyAlignment="1"/>
    <xf numFmtId="0" fontId="0" fillId="2" borderId="15" xfId="0" applyFont="1" applyFill="1" applyBorder="1" applyAlignment="1"/>
    <xf numFmtId="0" fontId="0" fillId="2" borderId="16" xfId="0" applyFont="1" applyFill="1" applyBorder="1" applyAlignment="1"/>
    <xf numFmtId="0" fontId="0" fillId="2" borderId="17" xfId="0" applyFont="1" applyFill="1" applyBorder="1" applyAlignment="1"/>
    <xf numFmtId="49" fontId="0" fillId="2" borderId="17" xfId="0" applyNumberFormat="1" applyFont="1" applyFill="1" applyBorder="1" applyAlignment="1"/>
    <xf numFmtId="0" fontId="1" fillId="2" borderId="19" xfId="0" applyFont="1" applyFill="1" applyBorder="1" applyAlignment="1"/>
    <xf numFmtId="49" fontId="1" fillId="2" borderId="19" xfId="0" applyNumberFormat="1" applyFont="1" applyFill="1" applyBorder="1" applyAlignment="1"/>
    <xf numFmtId="0" fontId="0" fillId="2" borderId="20" xfId="0" applyFont="1" applyFill="1" applyBorder="1" applyAlignment="1"/>
    <xf numFmtId="0" fontId="0" fillId="2" borderId="22" xfId="0" applyFont="1" applyFill="1" applyBorder="1" applyAlignment="1"/>
    <xf numFmtId="0" fontId="0" fillId="2" borderId="23" xfId="0" applyFont="1" applyFill="1" applyBorder="1" applyAlignment="1"/>
    <xf numFmtId="0" fontId="0" fillId="2" borderId="24" xfId="0" applyFont="1" applyFill="1" applyBorder="1" applyAlignment="1"/>
    <xf numFmtId="0" fontId="0" fillId="2" borderId="25" xfId="0" applyFont="1" applyFill="1" applyBorder="1" applyAlignment="1"/>
    <xf numFmtId="0" fontId="0" fillId="2" borderId="26" xfId="0" applyFont="1" applyFill="1" applyBorder="1" applyAlignment="1"/>
    <xf numFmtId="0" fontId="0" fillId="2" borderId="28" xfId="0" applyFont="1" applyFill="1" applyBorder="1" applyAlignment="1"/>
    <xf numFmtId="0" fontId="0" fillId="3" borderId="19" xfId="0" applyNumberFormat="1" applyFont="1" applyFill="1" applyBorder="1" applyAlignment="1"/>
    <xf numFmtId="49" fontId="0" fillId="2" borderId="19" xfId="0" applyNumberFormat="1" applyFont="1" applyFill="1" applyBorder="1" applyAlignment="1"/>
    <xf numFmtId="49" fontId="0" fillId="2" borderId="21" xfId="0" applyNumberFormat="1" applyFont="1" applyFill="1" applyBorder="1" applyAlignment="1"/>
    <xf numFmtId="0" fontId="0" fillId="2" borderId="32" xfId="0" applyFont="1" applyFill="1" applyBorder="1" applyAlignment="1"/>
    <xf numFmtId="49" fontId="3" fillId="2" borderId="32" xfId="0" applyNumberFormat="1" applyFont="1" applyFill="1" applyBorder="1" applyAlignment="1">
      <alignment horizontal="center"/>
    </xf>
    <xf numFmtId="0" fontId="0" fillId="2" borderId="27" xfId="0" applyFont="1" applyFill="1" applyBorder="1" applyAlignment="1"/>
    <xf numFmtId="0" fontId="0" fillId="3" borderId="19" xfId="0" applyFont="1" applyFill="1" applyBorder="1" applyAlignment="1"/>
    <xf numFmtId="0" fontId="4" fillId="3" borderId="19" xfId="0" applyNumberFormat="1" applyFont="1" applyFill="1" applyBorder="1" applyAlignment="1"/>
    <xf numFmtId="0" fontId="0" fillId="3" borderId="21" xfId="0" applyNumberFormat="1" applyFont="1" applyFill="1" applyBorder="1" applyAlignment="1"/>
    <xf numFmtId="0" fontId="0" fillId="2" borderId="34" xfId="0" applyFont="1" applyFill="1" applyBorder="1" applyAlignment="1"/>
    <xf numFmtId="0" fontId="4" fillId="3" borderId="19" xfId="0" applyFont="1" applyFill="1" applyBorder="1" applyAlignment="1"/>
    <xf numFmtId="0" fontId="0" fillId="3" borderId="21" xfId="0" applyFont="1" applyFill="1" applyBorder="1" applyAlignment="1"/>
    <xf numFmtId="0" fontId="0" fillId="2" borderId="35" xfId="0" applyFont="1" applyFill="1" applyBorder="1" applyAlignment="1"/>
    <xf numFmtId="0" fontId="0" fillId="2" borderId="36" xfId="0" applyFont="1" applyFill="1" applyBorder="1" applyAlignment="1"/>
    <xf numFmtId="0" fontId="0" fillId="2" borderId="37" xfId="0" applyFont="1" applyFill="1" applyBorder="1" applyAlignment="1"/>
    <xf numFmtId="49" fontId="0" fillId="2" borderId="32" xfId="0" applyNumberFormat="1" applyFont="1" applyFill="1" applyBorder="1" applyAlignment="1"/>
    <xf numFmtId="0" fontId="0" fillId="2" borderId="39" xfId="0" applyFont="1" applyFill="1" applyBorder="1" applyAlignment="1"/>
    <xf numFmtId="0" fontId="0" fillId="2" borderId="40" xfId="0" applyFont="1" applyFill="1" applyBorder="1" applyAlignment="1"/>
    <xf numFmtId="0" fontId="0" fillId="3" borderId="41" xfId="0" applyFont="1" applyFill="1" applyBorder="1" applyAlignment="1"/>
    <xf numFmtId="0" fontId="0" fillId="3" borderId="42" xfId="0" applyFont="1" applyFill="1" applyBorder="1" applyAlignment="1"/>
    <xf numFmtId="49" fontId="0" fillId="2" borderId="9" xfId="0" applyNumberFormat="1" applyFont="1" applyFill="1" applyBorder="1" applyAlignment="1"/>
    <xf numFmtId="49" fontId="0" fillId="2" borderId="5" xfId="0" applyNumberFormat="1" applyFont="1" applyFill="1" applyBorder="1" applyAlignment="1"/>
    <xf numFmtId="0" fontId="0" fillId="2" borderId="43" xfId="0" applyFont="1" applyFill="1" applyBorder="1" applyAlignment="1"/>
    <xf numFmtId="0" fontId="0" fillId="2" borderId="44" xfId="0" applyFont="1" applyFill="1" applyBorder="1" applyAlignment="1"/>
    <xf numFmtId="0" fontId="0" fillId="2" borderId="45" xfId="0" applyFont="1" applyFill="1" applyBorder="1" applyAlignment="1"/>
    <xf numFmtId="49" fontId="1" fillId="2" borderId="21" xfId="0" applyNumberFormat="1" applyFont="1" applyFill="1" applyBorder="1" applyAlignment="1"/>
    <xf numFmtId="49" fontId="3" fillId="2" borderId="5" xfId="0" applyNumberFormat="1" applyFont="1" applyFill="1" applyBorder="1" applyAlignment="1">
      <alignment horizontal="right"/>
    </xf>
    <xf numFmtId="1" fontId="0" fillId="2" borderId="19" xfId="0" applyNumberFormat="1" applyFont="1" applyFill="1" applyBorder="1" applyAlignment="1"/>
    <xf numFmtId="2" fontId="0" fillId="2" borderId="19" xfId="0" applyNumberFormat="1" applyFont="1" applyFill="1" applyBorder="1" applyAlignment="1"/>
    <xf numFmtId="0" fontId="0" fillId="2" borderId="19" xfId="0" applyNumberFormat="1" applyFont="1" applyFill="1" applyBorder="1" applyAlignment="1"/>
    <xf numFmtId="164" fontId="0" fillId="2" borderId="19" xfId="0" applyNumberFormat="1" applyFont="1" applyFill="1" applyBorder="1" applyAlignment="1"/>
    <xf numFmtId="1" fontId="0" fillId="2" borderId="1" xfId="0" applyNumberFormat="1" applyFont="1" applyFill="1" applyBorder="1" applyAlignment="1"/>
    <xf numFmtId="49" fontId="0" fillId="2" borderId="37" xfId="0" applyNumberFormat="1" applyFont="1" applyFill="1" applyBorder="1" applyAlignment="1"/>
    <xf numFmtId="0" fontId="0" fillId="2" borderId="21" xfId="0" applyFont="1" applyFill="1" applyBorder="1" applyAlignment="1"/>
    <xf numFmtId="0" fontId="0" fillId="2" borderId="47" xfId="0" applyFont="1" applyFill="1" applyBorder="1" applyAlignment="1"/>
    <xf numFmtId="0" fontId="0" fillId="0" borderId="0" xfId="0" applyNumberFormat="1" applyFont="1" applyAlignment="1"/>
    <xf numFmtId="0" fontId="0" fillId="2" borderId="1" xfId="0" applyNumberFormat="1" applyFont="1" applyFill="1" applyBorder="1" applyAlignment="1"/>
    <xf numFmtId="0" fontId="3" fillId="2" borderId="46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49" fontId="3" fillId="2" borderId="29" xfId="0" applyNumberFormat="1" applyFont="1" applyFill="1" applyBorder="1" applyAlignment="1">
      <alignment horizontal="left"/>
    </xf>
    <xf numFmtId="0" fontId="3" fillId="2" borderId="30" xfId="0" applyFont="1" applyFill="1" applyBorder="1" applyAlignment="1">
      <alignment horizontal="left"/>
    </xf>
    <xf numFmtId="0" fontId="3" fillId="2" borderId="31" xfId="0" applyFont="1" applyFill="1" applyBorder="1" applyAlignment="1">
      <alignment horizontal="left"/>
    </xf>
    <xf numFmtId="0" fontId="3" fillId="2" borderId="38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49" fontId="2" fillId="2" borderId="22" xfId="0" applyNumberFormat="1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9" fontId="1" fillId="2" borderId="19" xfId="0" applyNumberFormat="1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9" fontId="1" fillId="2" borderId="19" xfId="0" applyNumberFormat="1" applyFont="1" applyFill="1" applyBorder="1" applyAlignment="1">
      <alignment horizontal="left"/>
    </xf>
    <xf numFmtId="0" fontId="1" fillId="2" borderId="19" xfId="0" applyFont="1" applyFill="1" applyBorder="1" applyAlignment="1">
      <alignment horizontal="left"/>
    </xf>
    <xf numFmtId="0" fontId="3" fillId="2" borderId="34" xfId="0" applyFont="1" applyFill="1" applyBorder="1" applyAlignment="1">
      <alignment horizontal="center"/>
    </xf>
    <xf numFmtId="49" fontId="1" fillId="2" borderId="18" xfId="0" applyNumberFormat="1" applyFont="1" applyFill="1" applyBorder="1" applyAlignment="1">
      <alignment horizontal="center"/>
    </xf>
    <xf numFmtId="49" fontId="1" fillId="3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49" fontId="1" fillId="2" borderId="18" xfId="0" applyNumberFormat="1" applyFont="1" applyFill="1" applyBorder="1" applyAlignment="1">
      <alignment horizontal="left"/>
    </xf>
    <xf numFmtId="0" fontId="3" fillId="2" borderId="27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49" fontId="2" fillId="3" borderId="6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39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-t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-tema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7"/>
  <sheetViews>
    <sheetView showGridLines="0" tabSelected="1" workbookViewId="0"/>
  </sheetViews>
  <sheetFormatPr baseColWidth="10" defaultColWidth="10.83203125" defaultRowHeight="14.25" customHeight="1" x14ac:dyDescent="0.2"/>
  <cols>
    <col min="1" max="1" width="12.5" style="1" customWidth="1"/>
    <col min="2" max="2" width="2.83203125" style="1" customWidth="1"/>
    <col min="3" max="10" width="11.5" style="1" customWidth="1"/>
    <col min="11" max="11" width="12.5" style="1" customWidth="1"/>
    <col min="12" max="12" width="2.83203125" style="1" customWidth="1"/>
    <col min="13" max="16" width="11.5" style="1" customWidth="1"/>
    <col min="17" max="17" width="12.83203125" style="1" customWidth="1"/>
    <col min="18" max="18" width="12.1640625" style="1" customWidth="1"/>
    <col min="19" max="20" width="11.5" style="1" customWidth="1"/>
    <col min="21" max="21" width="12.5" style="1" customWidth="1"/>
    <col min="22" max="23" width="11.5" style="1" customWidth="1"/>
    <col min="24" max="256" width="10.83203125" style="1" customWidth="1"/>
  </cols>
  <sheetData>
    <row r="1" spans="1:23" ht="15" customHeight="1" x14ac:dyDescent="0.2">
      <c r="A1" s="2"/>
      <c r="B1" s="2"/>
      <c r="C1" s="2"/>
      <c r="D1" s="3"/>
      <c r="E1" s="82" t="s">
        <v>0</v>
      </c>
      <c r="F1" s="83"/>
      <c r="G1" s="83"/>
      <c r="H1" s="83"/>
      <c r="I1" s="83"/>
      <c r="J1" s="4"/>
      <c r="K1" s="2"/>
      <c r="L1" s="2"/>
      <c r="M1" s="5"/>
      <c r="N1" s="90" t="s">
        <v>1</v>
      </c>
      <c r="O1" s="91"/>
      <c r="P1" s="91"/>
      <c r="Q1" s="91"/>
      <c r="R1" s="91"/>
      <c r="S1" s="91"/>
      <c r="T1" s="91"/>
      <c r="U1" s="91"/>
      <c r="V1" s="92"/>
      <c r="W1" s="6"/>
    </row>
    <row r="2" spans="1:23" ht="16" customHeight="1" x14ac:dyDescent="0.2">
      <c r="A2" s="2"/>
      <c r="B2" s="2"/>
      <c r="C2" s="2"/>
      <c r="D2" s="2"/>
      <c r="E2" s="7"/>
      <c r="F2" s="7"/>
      <c r="G2" s="7"/>
      <c r="H2" s="7"/>
      <c r="I2" s="7"/>
      <c r="J2" s="2"/>
      <c r="K2" s="2"/>
      <c r="L2" s="2"/>
      <c r="M2" s="5"/>
      <c r="N2" s="93"/>
      <c r="O2" s="94"/>
      <c r="P2" s="94"/>
      <c r="Q2" s="94"/>
      <c r="R2" s="94"/>
      <c r="S2" s="94"/>
      <c r="T2" s="94"/>
      <c r="U2" s="94"/>
      <c r="V2" s="95"/>
      <c r="W2" s="6"/>
    </row>
    <row r="3" spans="1:23" ht="16" customHeight="1" x14ac:dyDescent="0.2">
      <c r="A3" s="2"/>
      <c r="B3" s="2"/>
      <c r="C3" s="2"/>
      <c r="D3" s="2"/>
      <c r="E3" s="2"/>
      <c r="F3" s="2"/>
      <c r="G3" s="8" t="s">
        <v>2</v>
      </c>
      <c r="H3" s="2"/>
      <c r="I3" s="2"/>
      <c r="J3" s="2"/>
      <c r="K3" s="2"/>
      <c r="L3" s="2"/>
      <c r="M3" s="5"/>
      <c r="N3" s="9"/>
      <c r="O3" s="10"/>
      <c r="P3" s="10"/>
      <c r="Q3" s="10"/>
      <c r="R3" s="10"/>
      <c r="S3" s="7"/>
      <c r="T3" s="10"/>
      <c r="U3" s="10"/>
      <c r="V3" s="11"/>
      <c r="W3" s="6"/>
    </row>
    <row r="4" spans="1:23" ht="15.75" customHeight="1" x14ac:dyDescent="0.2">
      <c r="A4" s="2"/>
      <c r="B4" s="12"/>
      <c r="C4" s="12"/>
      <c r="D4" s="12"/>
      <c r="E4" s="12"/>
      <c r="F4" s="12"/>
      <c r="G4" s="13" t="s">
        <v>3</v>
      </c>
      <c r="H4" s="12"/>
      <c r="I4" s="12"/>
      <c r="J4" s="12"/>
      <c r="K4" s="12"/>
      <c r="L4" s="12"/>
      <c r="M4" s="5"/>
      <c r="N4" s="81" t="s">
        <v>4</v>
      </c>
      <c r="O4" s="76"/>
      <c r="P4" s="76"/>
      <c r="Q4" s="14"/>
      <c r="R4" s="15" t="s">
        <v>5</v>
      </c>
      <c r="S4" s="16"/>
      <c r="T4" s="75" t="s">
        <v>6</v>
      </c>
      <c r="U4" s="76"/>
      <c r="V4" s="77"/>
      <c r="W4" s="6"/>
    </row>
    <row r="5" spans="1:23" ht="15.75" customHeight="1" x14ac:dyDescent="0.2">
      <c r="A5" s="5"/>
      <c r="B5" s="17"/>
      <c r="C5" s="18"/>
      <c r="D5" s="19"/>
      <c r="E5" s="20"/>
      <c r="F5" s="21"/>
      <c r="G5" s="18"/>
      <c r="H5" s="19"/>
      <c r="I5" s="20"/>
      <c r="J5" s="21"/>
      <c r="K5" s="18"/>
      <c r="L5" s="86"/>
      <c r="M5" s="22"/>
      <c r="N5" s="63" t="s">
        <v>7</v>
      </c>
      <c r="O5" s="64"/>
      <c r="P5" s="65"/>
      <c r="Q5" s="23">
        <v>3250</v>
      </c>
      <c r="R5" s="24" t="s">
        <v>8</v>
      </c>
      <c r="S5" s="16"/>
      <c r="T5" s="24" t="s">
        <v>9</v>
      </c>
      <c r="U5" s="24" t="s">
        <v>10</v>
      </c>
      <c r="V5" s="25" t="s">
        <v>11</v>
      </c>
      <c r="W5" s="6"/>
    </row>
    <row r="6" spans="1:23" ht="15" customHeight="1" x14ac:dyDescent="0.2">
      <c r="A6" s="5"/>
      <c r="B6" s="67"/>
      <c r="C6" s="17"/>
      <c r="D6" s="26"/>
      <c r="E6" s="27" t="s">
        <v>12</v>
      </c>
      <c r="F6" s="26"/>
      <c r="G6" s="26"/>
      <c r="H6" s="26"/>
      <c r="I6" s="27" t="s">
        <v>12</v>
      </c>
      <c r="J6" s="26"/>
      <c r="K6" s="28"/>
      <c r="L6" s="67"/>
      <c r="M6" s="22"/>
      <c r="N6" s="63" t="s">
        <v>13</v>
      </c>
      <c r="O6" s="64"/>
      <c r="P6" s="65"/>
      <c r="Q6" s="29"/>
      <c r="R6" s="24" t="s">
        <v>8</v>
      </c>
      <c r="S6" s="16"/>
      <c r="T6" s="30">
        <v>60</v>
      </c>
      <c r="U6" s="23">
        <v>60</v>
      </c>
      <c r="V6" s="31">
        <v>2</v>
      </c>
      <c r="W6" s="6"/>
    </row>
    <row r="7" spans="1:23" ht="15" customHeight="1" x14ac:dyDescent="0.2">
      <c r="A7" s="5"/>
      <c r="B7" s="67"/>
      <c r="C7" s="6"/>
      <c r="D7" s="2"/>
      <c r="E7" s="8" t="s">
        <v>14</v>
      </c>
      <c r="F7" s="2"/>
      <c r="G7" s="2"/>
      <c r="H7" s="2"/>
      <c r="I7" s="8" t="s">
        <v>14</v>
      </c>
      <c r="J7" s="2"/>
      <c r="K7" s="5"/>
      <c r="L7" s="67"/>
      <c r="M7" s="22"/>
      <c r="N7" s="63" t="s">
        <v>10</v>
      </c>
      <c r="O7" s="64"/>
      <c r="P7" s="65"/>
      <c r="Q7" s="23">
        <v>260</v>
      </c>
      <c r="R7" s="24" t="s">
        <v>8</v>
      </c>
      <c r="S7" s="16"/>
      <c r="T7" s="30">
        <v>100</v>
      </c>
      <c r="U7" s="23">
        <v>100</v>
      </c>
      <c r="V7" s="31">
        <v>2</v>
      </c>
      <c r="W7" s="6"/>
    </row>
    <row r="8" spans="1:23" ht="15.75" customHeight="1" x14ac:dyDescent="0.2">
      <c r="A8" s="5"/>
      <c r="B8" s="68"/>
      <c r="C8" s="6"/>
      <c r="D8" s="2"/>
      <c r="E8" s="2"/>
      <c r="F8" s="2"/>
      <c r="G8" s="2"/>
      <c r="H8" s="2"/>
      <c r="I8" s="2"/>
      <c r="J8" s="2"/>
      <c r="K8" s="5"/>
      <c r="L8" s="67"/>
      <c r="M8" s="22"/>
      <c r="N8" s="63" t="s">
        <v>15</v>
      </c>
      <c r="O8" s="64"/>
      <c r="P8" s="65"/>
      <c r="Q8" s="23">
        <v>4</v>
      </c>
      <c r="R8" s="24" t="s">
        <v>16</v>
      </c>
      <c r="S8" s="16"/>
      <c r="T8" s="30">
        <v>500</v>
      </c>
      <c r="U8" s="23">
        <v>220</v>
      </c>
      <c r="V8" s="31">
        <v>1</v>
      </c>
      <c r="W8" s="6"/>
    </row>
    <row r="9" spans="1:23" ht="15" customHeight="1" x14ac:dyDescent="0.2">
      <c r="A9" s="2"/>
      <c r="B9" s="26"/>
      <c r="C9" s="2"/>
      <c r="D9" s="2"/>
      <c r="E9" s="2"/>
      <c r="F9" s="2"/>
      <c r="G9" s="2"/>
      <c r="H9" s="2"/>
      <c r="I9" s="2"/>
      <c r="J9" s="2"/>
      <c r="K9" s="5"/>
      <c r="L9" s="67"/>
      <c r="M9" s="22"/>
      <c r="N9" s="63" t="s">
        <v>17</v>
      </c>
      <c r="O9" s="64"/>
      <c r="P9" s="65"/>
      <c r="Q9" s="23">
        <v>1</v>
      </c>
      <c r="R9" s="24" t="s">
        <v>16</v>
      </c>
      <c r="S9" s="16"/>
      <c r="T9" s="30">
        <v>100</v>
      </c>
      <c r="U9" s="23">
        <v>210</v>
      </c>
      <c r="V9" s="31">
        <v>1</v>
      </c>
      <c r="W9" s="6"/>
    </row>
    <row r="10" spans="1:23" ht="15.75" customHeight="1" x14ac:dyDescent="0.2">
      <c r="A10" s="2"/>
      <c r="B10" s="8" t="s">
        <v>18</v>
      </c>
      <c r="C10" s="2"/>
      <c r="D10" s="2"/>
      <c r="E10" s="12"/>
      <c r="F10" s="12"/>
      <c r="G10" s="12"/>
      <c r="H10" s="12"/>
      <c r="I10" s="12"/>
      <c r="J10" s="12"/>
      <c r="K10" s="32"/>
      <c r="L10" s="67"/>
      <c r="M10" s="22"/>
      <c r="N10" s="63" t="s">
        <v>19</v>
      </c>
      <c r="O10" s="64"/>
      <c r="P10" s="65"/>
      <c r="Q10" s="29"/>
      <c r="R10" s="24" t="s">
        <v>16</v>
      </c>
      <c r="S10" s="16"/>
      <c r="T10" s="33"/>
      <c r="U10" s="29"/>
      <c r="V10" s="34"/>
      <c r="W10" s="6"/>
    </row>
    <row r="11" spans="1:23" ht="15.75" customHeight="1" x14ac:dyDescent="0.2">
      <c r="A11" s="2"/>
      <c r="B11" s="12"/>
      <c r="C11" s="8" t="s">
        <v>20</v>
      </c>
      <c r="D11" s="5"/>
      <c r="E11" s="21"/>
      <c r="F11" s="18"/>
      <c r="G11" s="18"/>
      <c r="H11" s="18"/>
      <c r="I11" s="18"/>
      <c r="J11" s="18"/>
      <c r="K11" s="18"/>
      <c r="L11" s="87"/>
      <c r="M11" s="22"/>
      <c r="N11" s="35"/>
      <c r="O11" s="36"/>
      <c r="P11" s="36"/>
      <c r="Q11" s="36"/>
      <c r="R11" s="36"/>
      <c r="S11" s="37"/>
      <c r="T11" s="33"/>
      <c r="U11" s="29"/>
      <c r="V11" s="34"/>
      <c r="W11" s="6"/>
    </row>
    <row r="12" spans="1:23" ht="15" customHeight="1" x14ac:dyDescent="0.2">
      <c r="A12" s="5"/>
      <c r="B12" s="66"/>
      <c r="C12" s="6"/>
      <c r="D12" s="2"/>
      <c r="E12" s="26"/>
      <c r="F12" s="26"/>
      <c r="G12" s="38" t="s">
        <v>21</v>
      </c>
      <c r="H12" s="38" t="s">
        <v>22</v>
      </c>
      <c r="I12" s="26"/>
      <c r="J12" s="26"/>
      <c r="K12" s="28"/>
      <c r="L12" s="67"/>
      <c r="M12" s="22"/>
      <c r="N12" s="6"/>
      <c r="O12" s="2"/>
      <c r="P12" s="2"/>
      <c r="Q12" s="2"/>
      <c r="R12" s="2"/>
      <c r="S12" s="37"/>
      <c r="T12" s="29"/>
      <c r="U12" s="29"/>
      <c r="V12" s="34"/>
      <c r="W12" s="6"/>
    </row>
    <row r="13" spans="1:23" ht="15" customHeight="1" x14ac:dyDescent="0.2">
      <c r="A13" s="5"/>
      <c r="B13" s="67"/>
      <c r="C13" s="6"/>
      <c r="D13" s="2"/>
      <c r="E13" s="2"/>
      <c r="F13" s="2"/>
      <c r="G13" s="2"/>
      <c r="H13" s="2"/>
      <c r="I13" s="2"/>
      <c r="J13" s="2"/>
      <c r="K13" s="5"/>
      <c r="L13" s="67"/>
      <c r="M13" s="22"/>
      <c r="N13" s="39"/>
      <c r="O13" s="12"/>
      <c r="P13" s="12"/>
      <c r="Q13" s="12"/>
      <c r="R13" s="12"/>
      <c r="S13" s="40"/>
      <c r="T13" s="41"/>
      <c r="U13" s="41"/>
      <c r="V13" s="42"/>
      <c r="W13" s="6"/>
    </row>
    <row r="14" spans="1:23" ht="15" customHeight="1" x14ac:dyDescent="0.2">
      <c r="A14" s="5"/>
      <c r="B14" s="67"/>
      <c r="C14" s="6"/>
      <c r="D14" s="2"/>
      <c r="E14" s="2"/>
      <c r="F14" s="2"/>
      <c r="G14" s="2"/>
      <c r="H14" s="2"/>
      <c r="I14" s="2"/>
      <c r="J14" s="2"/>
      <c r="K14" s="5"/>
      <c r="L14" s="67"/>
      <c r="M14" s="6"/>
      <c r="N14" s="26"/>
      <c r="O14" s="26"/>
      <c r="P14" s="26"/>
      <c r="Q14" s="26"/>
      <c r="R14" s="26"/>
      <c r="S14" s="26"/>
      <c r="T14" s="26"/>
      <c r="U14" s="26"/>
      <c r="V14" s="26"/>
      <c r="W14" s="2"/>
    </row>
    <row r="15" spans="1:23" ht="15" customHeight="1" x14ac:dyDescent="0.2">
      <c r="A15" s="5"/>
      <c r="B15" s="67"/>
      <c r="C15" s="6"/>
      <c r="D15" s="2"/>
      <c r="E15" s="2"/>
      <c r="F15" s="2"/>
      <c r="G15" s="2"/>
      <c r="H15" s="2"/>
      <c r="I15" s="2"/>
      <c r="J15" s="2"/>
      <c r="K15" s="5"/>
      <c r="L15" s="67"/>
      <c r="M15" s="43" t="s">
        <v>2</v>
      </c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ht="15" customHeight="1" x14ac:dyDescent="0.2">
      <c r="A16" s="5"/>
      <c r="B16" s="67"/>
      <c r="C16" s="6"/>
      <c r="D16" s="2"/>
      <c r="E16" s="2"/>
      <c r="F16" s="8" t="s">
        <v>10</v>
      </c>
      <c r="G16" s="8" t="s">
        <v>23</v>
      </c>
      <c r="H16" s="2"/>
      <c r="I16" s="2"/>
      <c r="J16" s="2"/>
      <c r="K16" s="5"/>
      <c r="L16" s="67"/>
      <c r="M16" s="43" t="s">
        <v>3</v>
      </c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 spans="1:23" ht="15" customHeight="1" x14ac:dyDescent="0.2">
      <c r="A17" s="44" t="s">
        <v>2</v>
      </c>
      <c r="B17" s="67"/>
      <c r="C17" s="6"/>
      <c r="D17" s="2"/>
      <c r="E17" s="2"/>
      <c r="F17" s="2"/>
      <c r="G17" s="2"/>
      <c r="H17" s="2"/>
      <c r="I17" s="2"/>
      <c r="J17" s="2"/>
      <c r="K17" s="5"/>
      <c r="L17" s="67"/>
      <c r="M17" s="22"/>
      <c r="N17" s="69" t="s">
        <v>24</v>
      </c>
      <c r="O17" s="70"/>
      <c r="P17" s="70"/>
      <c r="Q17" s="70"/>
      <c r="R17" s="70"/>
      <c r="S17" s="70"/>
      <c r="T17" s="70"/>
      <c r="U17" s="70"/>
      <c r="V17" s="70"/>
      <c r="W17" s="71"/>
    </row>
    <row r="18" spans="1:23" ht="15.75" customHeight="1" x14ac:dyDescent="0.2">
      <c r="A18" s="44" t="s">
        <v>3</v>
      </c>
      <c r="B18" s="68"/>
      <c r="C18" s="6"/>
      <c r="D18" s="2"/>
      <c r="E18" s="2"/>
      <c r="F18" s="2"/>
      <c r="G18" s="2"/>
      <c r="H18" s="2"/>
      <c r="I18" s="2"/>
      <c r="J18" s="2"/>
      <c r="K18" s="5"/>
      <c r="L18" s="68"/>
      <c r="M18" s="22"/>
      <c r="N18" s="72"/>
      <c r="O18" s="73"/>
      <c r="P18" s="73"/>
      <c r="Q18" s="73"/>
      <c r="R18" s="73"/>
      <c r="S18" s="73"/>
      <c r="T18" s="73"/>
      <c r="U18" s="73"/>
      <c r="V18" s="73"/>
      <c r="W18" s="74"/>
    </row>
    <row r="19" spans="1:23" ht="15" customHeight="1" x14ac:dyDescent="0.2">
      <c r="A19" s="5"/>
      <c r="B19" s="66"/>
      <c r="C19" s="6"/>
      <c r="D19" s="2"/>
      <c r="E19" s="8" t="s">
        <v>25</v>
      </c>
      <c r="F19" s="2"/>
      <c r="G19" s="2"/>
      <c r="H19" s="2"/>
      <c r="I19" s="2"/>
      <c r="J19" s="2"/>
      <c r="K19" s="5"/>
      <c r="L19" s="66"/>
      <c r="M19" s="22"/>
      <c r="N19" s="45"/>
      <c r="O19" s="46"/>
      <c r="P19" s="46"/>
      <c r="Q19" s="46"/>
      <c r="R19" s="2"/>
      <c r="S19" s="46"/>
      <c r="T19" s="46"/>
      <c r="U19" s="46"/>
      <c r="V19" s="46"/>
      <c r="W19" s="47"/>
    </row>
    <row r="20" spans="1:23" ht="15" customHeight="1" x14ac:dyDescent="0.2">
      <c r="A20" s="5"/>
      <c r="B20" s="67"/>
      <c r="C20" s="6"/>
      <c r="D20" s="2"/>
      <c r="E20" s="2"/>
      <c r="F20" s="2"/>
      <c r="G20" s="2"/>
      <c r="H20" s="2"/>
      <c r="I20" s="2"/>
      <c r="J20" s="2"/>
      <c r="K20" s="5"/>
      <c r="L20" s="67"/>
      <c r="M20" s="22"/>
      <c r="N20" s="81" t="s">
        <v>26</v>
      </c>
      <c r="O20" s="76"/>
      <c r="P20" s="15" t="s">
        <v>11</v>
      </c>
      <c r="Q20" s="15" t="s">
        <v>27</v>
      </c>
      <c r="R20" s="16"/>
      <c r="S20" s="60"/>
      <c r="T20" s="61"/>
      <c r="U20" s="62"/>
      <c r="V20" s="14"/>
      <c r="W20" s="48" t="s">
        <v>5</v>
      </c>
    </row>
    <row r="21" spans="1:23" ht="15" customHeight="1" x14ac:dyDescent="0.2">
      <c r="A21" s="5"/>
      <c r="B21" s="67"/>
      <c r="C21" s="43" t="s">
        <v>12</v>
      </c>
      <c r="D21" s="2"/>
      <c r="E21" s="2"/>
      <c r="F21" s="2"/>
      <c r="G21" s="2"/>
      <c r="H21" s="2"/>
      <c r="I21" s="2"/>
      <c r="J21" s="2"/>
      <c r="K21" s="49" t="s">
        <v>12</v>
      </c>
      <c r="L21" s="67"/>
      <c r="M21" s="22"/>
      <c r="N21" s="85" t="s">
        <v>28</v>
      </c>
      <c r="O21" s="79"/>
      <c r="P21" s="50">
        <f>Utregning!B4+Utregning!B5-Utregning!B7-Utregning!C20-Utregning!E21-(Utregning!D21/2)-(Utregning!B8/2)-(Utregning!B9*0.75)</f>
        <v>724</v>
      </c>
      <c r="Q21" s="51">
        <f>P21/48</f>
        <v>15.083333333333334</v>
      </c>
      <c r="R21" s="16"/>
      <c r="S21" s="78" t="s">
        <v>29</v>
      </c>
      <c r="T21" s="79"/>
      <c r="U21" s="79"/>
      <c r="V21" s="50">
        <f>(P21+P23)/12.5+P22/25</f>
        <v>68.679999999999993</v>
      </c>
      <c r="W21" s="25" t="s">
        <v>30</v>
      </c>
    </row>
    <row r="22" spans="1:23" ht="15" customHeight="1" x14ac:dyDescent="0.2">
      <c r="A22" s="5"/>
      <c r="B22" s="67"/>
      <c r="C22" s="43" t="s">
        <v>31</v>
      </c>
      <c r="D22" s="2"/>
      <c r="E22" s="2"/>
      <c r="F22" s="2"/>
      <c r="G22" s="2"/>
      <c r="H22" s="2"/>
      <c r="I22" s="2"/>
      <c r="J22" s="2"/>
      <c r="K22" s="44" t="s">
        <v>31</v>
      </c>
      <c r="L22" s="67"/>
      <c r="M22" s="22"/>
      <c r="N22" s="85" t="s">
        <v>32</v>
      </c>
      <c r="O22" s="79"/>
      <c r="P22" s="52">
        <f>Utregning!D21*1+Utregning!B8+(Utregning!B9/2)</f>
        <v>90</v>
      </c>
      <c r="Q22" s="51">
        <f>P22/54</f>
        <v>1.6666666666666667</v>
      </c>
      <c r="R22" s="16"/>
      <c r="S22" s="78" t="s">
        <v>33</v>
      </c>
      <c r="T22" s="79"/>
      <c r="U22" s="79"/>
      <c r="V22" s="50">
        <f>((P21*20)+(P22*12)+(P23*20)+(Q21+Q23*15))</f>
        <v>17393.052083333332</v>
      </c>
      <c r="W22" s="25" t="s">
        <v>34</v>
      </c>
    </row>
    <row r="23" spans="1:23" ht="15.75" customHeight="1" x14ac:dyDescent="0.2">
      <c r="A23" s="5"/>
      <c r="B23" s="68"/>
      <c r="C23" s="6"/>
      <c r="D23" s="2"/>
      <c r="E23" s="2"/>
      <c r="F23" s="2"/>
      <c r="G23" s="2"/>
      <c r="H23" s="2"/>
      <c r="I23" s="2"/>
      <c r="J23" s="2"/>
      <c r="K23" s="5"/>
      <c r="L23" s="68"/>
      <c r="M23" s="22"/>
      <c r="N23" s="85" t="s">
        <v>35</v>
      </c>
      <c r="O23" s="79"/>
      <c r="P23" s="52">
        <f>Utregning!B7+Utregning!E21+(Utregning!B9/2)</f>
        <v>89.5</v>
      </c>
      <c r="Q23" s="51">
        <f>P23/48</f>
        <v>1.8645833333333333</v>
      </c>
      <c r="R23" s="16"/>
      <c r="S23" s="78" t="s">
        <v>36</v>
      </c>
      <c r="T23" s="79"/>
      <c r="U23" s="79"/>
      <c r="V23" s="50">
        <f>V22/2</f>
        <v>8696.5260416666661</v>
      </c>
      <c r="W23" s="25" t="s">
        <v>34</v>
      </c>
    </row>
    <row r="24" spans="1:23" ht="15" customHeight="1" x14ac:dyDescent="0.2">
      <c r="A24" s="5"/>
      <c r="B24" s="66"/>
      <c r="C24" s="6"/>
      <c r="D24" s="2"/>
      <c r="E24" s="2"/>
      <c r="F24" s="2"/>
      <c r="G24" s="2"/>
      <c r="H24" s="2"/>
      <c r="I24" s="2"/>
      <c r="J24" s="2"/>
      <c r="K24" s="5"/>
      <c r="L24" s="66"/>
      <c r="M24" s="22"/>
      <c r="N24" s="35"/>
      <c r="O24" s="36"/>
      <c r="P24" s="36"/>
      <c r="Q24" s="36"/>
      <c r="R24" s="37"/>
      <c r="S24" s="78" t="s">
        <v>37</v>
      </c>
      <c r="T24" s="79"/>
      <c r="U24" s="79"/>
      <c r="V24" s="53">
        <f>V21*80</f>
        <v>5494.4</v>
      </c>
      <c r="W24" s="25" t="s">
        <v>38</v>
      </c>
    </row>
    <row r="25" spans="1:23" ht="15" customHeight="1" x14ac:dyDescent="0.2">
      <c r="A25" s="5"/>
      <c r="B25" s="67"/>
      <c r="C25" s="6"/>
      <c r="D25" s="2"/>
      <c r="E25" s="2"/>
      <c r="F25" s="2"/>
      <c r="G25" s="2"/>
      <c r="H25" s="2"/>
      <c r="I25" s="2"/>
      <c r="J25" s="2"/>
      <c r="K25" s="5"/>
      <c r="L25" s="67"/>
      <c r="M25" s="22"/>
      <c r="N25" s="6"/>
      <c r="O25" s="2"/>
      <c r="P25" s="54"/>
      <c r="Q25" s="2"/>
      <c r="R25" s="55" t="s">
        <v>39</v>
      </c>
      <c r="S25" s="78" t="s">
        <v>40</v>
      </c>
      <c r="T25" s="79"/>
      <c r="U25" s="79"/>
      <c r="V25" s="53">
        <f>V21*10*1.1</f>
        <v>755.48</v>
      </c>
      <c r="W25" s="25" t="s">
        <v>41</v>
      </c>
    </row>
    <row r="26" spans="1:23" ht="15" customHeight="1" x14ac:dyDescent="0.2">
      <c r="A26" s="5"/>
      <c r="B26" s="67"/>
      <c r="C26" s="6"/>
      <c r="D26" s="2"/>
      <c r="E26" s="2"/>
      <c r="F26" s="2"/>
      <c r="G26" s="2"/>
      <c r="H26" s="2"/>
      <c r="I26" s="2"/>
      <c r="J26" s="2"/>
      <c r="K26" s="5"/>
      <c r="L26" s="67"/>
      <c r="M26" s="22"/>
      <c r="N26" s="6"/>
      <c r="O26" s="2"/>
      <c r="P26" s="2"/>
      <c r="Q26" s="2"/>
      <c r="R26" s="55" t="s">
        <v>42</v>
      </c>
      <c r="S26" s="78" t="s">
        <v>43</v>
      </c>
      <c r="T26" s="79"/>
      <c r="U26" s="79"/>
      <c r="V26" s="53">
        <f>V21*5*1.1</f>
        <v>377.74</v>
      </c>
      <c r="W26" s="25" t="s">
        <v>41</v>
      </c>
    </row>
    <row r="27" spans="1:23" ht="15" customHeight="1" x14ac:dyDescent="0.2">
      <c r="A27" s="5"/>
      <c r="B27" s="67"/>
      <c r="C27" s="6"/>
      <c r="D27" s="2"/>
      <c r="E27" s="2"/>
      <c r="F27" s="2"/>
      <c r="G27" s="2"/>
      <c r="H27" s="2"/>
      <c r="I27" s="2"/>
      <c r="J27" s="2"/>
      <c r="K27" s="5"/>
      <c r="L27" s="67"/>
      <c r="M27" s="22"/>
      <c r="N27" s="6"/>
      <c r="O27" s="2"/>
      <c r="P27" s="2"/>
      <c r="Q27" s="2"/>
      <c r="R27" s="55" t="s">
        <v>44</v>
      </c>
      <c r="S27" s="78" t="s">
        <v>45</v>
      </c>
      <c r="T27" s="79"/>
      <c r="U27" s="79"/>
      <c r="V27" s="53">
        <f>V21*3.5*1.1</f>
        <v>264.41800000000001</v>
      </c>
      <c r="W27" s="56"/>
    </row>
    <row r="28" spans="1:23" ht="15" customHeight="1" x14ac:dyDescent="0.2">
      <c r="A28" s="5"/>
      <c r="B28" s="67"/>
      <c r="C28" s="6"/>
      <c r="D28" s="2"/>
      <c r="E28" s="2"/>
      <c r="F28" s="2"/>
      <c r="G28" s="2"/>
      <c r="H28" s="2"/>
      <c r="I28" s="2"/>
      <c r="J28" s="2"/>
      <c r="K28" s="5"/>
      <c r="L28" s="67"/>
      <c r="M28" s="22"/>
      <c r="N28" s="6"/>
      <c r="O28" s="2"/>
      <c r="P28" s="2"/>
      <c r="Q28" s="2"/>
      <c r="R28" s="2"/>
      <c r="S28" s="36"/>
      <c r="T28" s="36"/>
      <c r="U28" s="36"/>
      <c r="V28" s="36"/>
      <c r="W28" s="57"/>
    </row>
    <row r="29" spans="1:23" ht="14.25" customHeight="1" x14ac:dyDescent="0.2">
      <c r="A29" s="5"/>
      <c r="B29" s="67"/>
      <c r="C29" s="6"/>
      <c r="D29" s="2"/>
      <c r="E29" s="2"/>
      <c r="F29" s="2"/>
      <c r="G29" s="2"/>
      <c r="H29" s="2"/>
      <c r="I29" s="2"/>
      <c r="J29" s="2"/>
      <c r="K29" s="5"/>
      <c r="L29" s="67"/>
      <c r="M29" s="22"/>
      <c r="N29" s="43" t="s">
        <v>39</v>
      </c>
      <c r="O29" s="88" t="s">
        <v>46</v>
      </c>
      <c r="P29" s="89"/>
      <c r="Q29" s="89"/>
      <c r="R29" s="89"/>
      <c r="S29" s="89"/>
      <c r="T29" s="89"/>
      <c r="U29" s="89"/>
      <c r="V29" s="2"/>
      <c r="W29" s="5"/>
    </row>
    <row r="30" spans="1:23" ht="15" customHeight="1" x14ac:dyDescent="0.2">
      <c r="A30" s="5"/>
      <c r="B30" s="67"/>
      <c r="C30" s="6"/>
      <c r="D30" s="2"/>
      <c r="E30" s="2"/>
      <c r="F30" s="2"/>
      <c r="G30" s="2"/>
      <c r="H30" s="2"/>
      <c r="I30" s="2"/>
      <c r="J30" s="2"/>
      <c r="K30" s="5"/>
      <c r="L30" s="67"/>
      <c r="M30" s="22"/>
      <c r="N30" s="6"/>
      <c r="O30" s="89"/>
      <c r="P30" s="89"/>
      <c r="Q30" s="89"/>
      <c r="R30" s="89"/>
      <c r="S30" s="89"/>
      <c r="T30" s="89"/>
      <c r="U30" s="89"/>
      <c r="V30" s="2"/>
      <c r="W30" s="5"/>
    </row>
    <row r="31" spans="1:23" ht="15.75" customHeight="1" x14ac:dyDescent="0.2">
      <c r="A31" s="5"/>
      <c r="B31" s="67"/>
      <c r="C31" s="39"/>
      <c r="D31" s="2"/>
      <c r="E31" s="2"/>
      <c r="F31" s="2"/>
      <c r="G31" s="2"/>
      <c r="H31" s="2"/>
      <c r="I31" s="2"/>
      <c r="J31" s="2"/>
      <c r="K31" s="32"/>
      <c r="L31" s="67"/>
      <c r="M31" s="22"/>
      <c r="N31" s="6"/>
      <c r="O31" s="2"/>
      <c r="P31" s="2"/>
      <c r="Q31" s="2"/>
      <c r="R31" s="2"/>
      <c r="S31" s="2"/>
      <c r="T31" s="2"/>
      <c r="U31" s="2"/>
      <c r="V31" s="2"/>
      <c r="W31" s="5"/>
    </row>
    <row r="32" spans="1:23" ht="15" customHeight="1" x14ac:dyDescent="0.2">
      <c r="A32" s="5"/>
      <c r="B32" s="84"/>
      <c r="C32" s="19"/>
      <c r="D32" s="6"/>
      <c r="E32" s="2"/>
      <c r="F32" s="2"/>
      <c r="G32" s="8" t="s">
        <v>47</v>
      </c>
      <c r="H32" s="2"/>
      <c r="I32" s="2"/>
      <c r="J32" s="5"/>
      <c r="K32" s="21"/>
      <c r="L32" s="80"/>
      <c r="M32" s="22"/>
      <c r="N32" s="43" t="s">
        <v>42</v>
      </c>
      <c r="O32" s="88" t="s">
        <v>48</v>
      </c>
      <c r="P32" s="89"/>
      <c r="Q32" s="89"/>
      <c r="R32" s="89"/>
      <c r="S32" s="89"/>
      <c r="T32" s="89"/>
      <c r="U32" s="89"/>
      <c r="V32" s="2"/>
      <c r="W32" s="5"/>
    </row>
    <row r="33" spans="1:23" ht="16.5" customHeight="1" x14ac:dyDescent="0.2">
      <c r="A33" s="2"/>
      <c r="B33" s="26"/>
      <c r="C33" s="26"/>
      <c r="D33" s="2"/>
      <c r="E33" s="2"/>
      <c r="F33" s="2"/>
      <c r="G33" s="8" t="s">
        <v>49</v>
      </c>
      <c r="H33" s="2"/>
      <c r="I33" s="2"/>
      <c r="J33" s="2"/>
      <c r="K33" s="26"/>
      <c r="L33" s="26"/>
      <c r="M33" s="5"/>
      <c r="N33" s="6"/>
      <c r="O33" s="89"/>
      <c r="P33" s="89"/>
      <c r="Q33" s="89"/>
      <c r="R33" s="89"/>
      <c r="S33" s="89"/>
      <c r="T33" s="89"/>
      <c r="U33" s="89"/>
      <c r="V33" s="2"/>
      <c r="W33" s="5"/>
    </row>
    <row r="34" spans="1:23" ht="16" customHeight="1" x14ac:dyDescent="0.2">
      <c r="A34" s="2"/>
      <c r="B34" s="2"/>
      <c r="C34" s="2"/>
      <c r="D34" s="2"/>
      <c r="E34" s="2"/>
      <c r="F34" s="8" t="s">
        <v>2</v>
      </c>
      <c r="G34" s="2"/>
      <c r="H34" s="2"/>
      <c r="I34" s="2"/>
      <c r="J34" s="2"/>
      <c r="K34" s="2"/>
      <c r="L34" s="2"/>
      <c r="M34" s="5"/>
      <c r="N34" s="6"/>
      <c r="O34" s="89"/>
      <c r="P34" s="89"/>
      <c r="Q34" s="89"/>
      <c r="R34" s="89"/>
      <c r="S34" s="89"/>
      <c r="T34" s="89"/>
      <c r="U34" s="89"/>
      <c r="V34" s="2"/>
      <c r="W34" s="5"/>
    </row>
    <row r="35" spans="1:23" ht="16" customHeight="1" x14ac:dyDescent="0.2">
      <c r="A35" s="2"/>
      <c r="B35" s="2"/>
      <c r="C35" s="2"/>
      <c r="D35" s="2"/>
      <c r="E35" s="2"/>
      <c r="F35" s="8" t="s">
        <v>3</v>
      </c>
      <c r="G35" s="2"/>
      <c r="H35" s="2"/>
      <c r="I35" s="2"/>
      <c r="J35" s="2"/>
      <c r="K35" s="2"/>
      <c r="L35" s="2"/>
      <c r="M35" s="5"/>
      <c r="N35" s="6"/>
      <c r="O35" s="2"/>
      <c r="P35" s="2"/>
      <c r="Q35" s="2"/>
      <c r="R35" s="2"/>
      <c r="S35" s="2"/>
      <c r="T35" s="2"/>
      <c r="U35" s="2"/>
      <c r="V35" s="2"/>
      <c r="W35" s="5"/>
    </row>
    <row r="36" spans="1:23" ht="1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5"/>
      <c r="N36" s="96" t="s">
        <v>50</v>
      </c>
      <c r="O36" s="97"/>
      <c r="P36" s="97"/>
      <c r="Q36" s="97"/>
      <c r="R36" s="97"/>
      <c r="S36" s="97"/>
      <c r="T36" s="97"/>
      <c r="U36" s="97"/>
      <c r="V36" s="2"/>
      <c r="W36" s="5"/>
    </row>
    <row r="37" spans="1:23" ht="1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5"/>
      <c r="N37" s="98"/>
      <c r="O37" s="99"/>
      <c r="P37" s="99"/>
      <c r="Q37" s="99"/>
      <c r="R37" s="99"/>
      <c r="S37" s="99"/>
      <c r="T37" s="99"/>
      <c r="U37" s="99"/>
      <c r="V37" s="12"/>
      <c r="W37" s="32"/>
    </row>
  </sheetData>
  <mergeCells count="33">
    <mergeCell ref="N36:U37"/>
    <mergeCell ref="N4:P4"/>
    <mergeCell ref="E1:I1"/>
    <mergeCell ref="B24:B32"/>
    <mergeCell ref="N23:O23"/>
    <mergeCell ref="S26:U26"/>
    <mergeCell ref="N22:O22"/>
    <mergeCell ref="S25:U25"/>
    <mergeCell ref="N21:O21"/>
    <mergeCell ref="L5:L18"/>
    <mergeCell ref="S24:U24"/>
    <mergeCell ref="O29:U30"/>
    <mergeCell ref="N1:V2"/>
    <mergeCell ref="S27:U27"/>
    <mergeCell ref="O32:U34"/>
    <mergeCell ref="T4:V4"/>
    <mergeCell ref="S22:U22"/>
    <mergeCell ref="S21:U21"/>
    <mergeCell ref="L24:L32"/>
    <mergeCell ref="S23:U23"/>
    <mergeCell ref="N20:O20"/>
    <mergeCell ref="L19:L23"/>
    <mergeCell ref="N8:P8"/>
    <mergeCell ref="N7:P7"/>
    <mergeCell ref="N6:P6"/>
    <mergeCell ref="B6:B8"/>
    <mergeCell ref="N5:P5"/>
    <mergeCell ref="S20:U20"/>
    <mergeCell ref="N10:P10"/>
    <mergeCell ref="B19:B23"/>
    <mergeCell ref="N17:W18"/>
    <mergeCell ref="N9:P9"/>
    <mergeCell ref="B12:B18"/>
  </mergeCells>
  <pageMargins left="0.7" right="0.7" top="0.75" bottom="0.75" header="0.3" footer="0.3"/>
  <pageSetup orientation="portrait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21"/>
  <sheetViews>
    <sheetView showGridLines="0" workbookViewId="0"/>
  </sheetViews>
  <sheetFormatPr baseColWidth="10" defaultColWidth="10.83203125" defaultRowHeight="14.25" customHeight="1" x14ac:dyDescent="0.2"/>
  <cols>
    <col min="1" max="2" width="11.5" style="58" customWidth="1"/>
    <col min="3" max="3" width="16.5" style="58" customWidth="1"/>
    <col min="4" max="4" width="12.5" style="58" customWidth="1"/>
    <col min="5" max="5" width="11.6640625" style="58" customWidth="1"/>
    <col min="6" max="256" width="10.83203125" style="58" customWidth="1"/>
  </cols>
  <sheetData>
    <row r="1" spans="1:5" ht="16" customHeight="1" x14ac:dyDescent="0.2">
      <c r="A1" s="2"/>
      <c r="B1" s="2"/>
      <c r="C1" s="2"/>
      <c r="D1" s="2"/>
      <c r="E1" s="2"/>
    </row>
    <row r="2" spans="1:5" ht="16" customHeight="1" x14ac:dyDescent="0.2">
      <c r="A2" s="2"/>
      <c r="B2" s="2"/>
      <c r="C2" s="2"/>
      <c r="D2" s="2"/>
      <c r="E2" s="2"/>
    </row>
    <row r="3" spans="1:5" ht="16" customHeight="1" x14ac:dyDescent="0.2">
      <c r="A3" s="2"/>
      <c r="B3" s="2"/>
      <c r="C3" s="2"/>
      <c r="D3" s="2"/>
      <c r="E3" s="2"/>
    </row>
    <row r="4" spans="1:5" ht="16" customHeight="1" x14ac:dyDescent="0.2">
      <c r="A4" s="2"/>
      <c r="B4" s="59">
        <f>Kalkulator!Q5/40*Kalkulator!Q7/20</f>
        <v>1056.25</v>
      </c>
      <c r="C4" s="2"/>
      <c r="D4" s="2"/>
      <c r="E4" s="2"/>
    </row>
    <row r="5" spans="1:5" ht="16" customHeight="1" x14ac:dyDescent="0.2">
      <c r="A5" s="2"/>
      <c r="B5" s="59">
        <f>Kalkulator!Q6/40*Kalkulator!Q7/20</f>
        <v>0</v>
      </c>
      <c r="C5" s="2"/>
      <c r="D5" s="2"/>
      <c r="E5" s="2"/>
    </row>
    <row r="6" spans="1:5" ht="16" customHeight="1" x14ac:dyDescent="0.2">
      <c r="A6" s="2"/>
      <c r="B6" s="59">
        <f>Kalkulator!Q7/20</f>
        <v>13</v>
      </c>
      <c r="C6" s="2"/>
      <c r="D6" s="2"/>
      <c r="E6" s="2"/>
    </row>
    <row r="7" spans="1:5" ht="16" customHeight="1" x14ac:dyDescent="0.2">
      <c r="A7" s="2"/>
      <c r="B7" s="59">
        <f>Kalkulator!Q8*Kalkulator!Q7/20</f>
        <v>52</v>
      </c>
      <c r="C7" s="2"/>
      <c r="D7" s="2"/>
      <c r="E7" s="2"/>
    </row>
    <row r="8" spans="1:5" ht="16" customHeight="1" x14ac:dyDescent="0.2">
      <c r="A8" s="2"/>
      <c r="B8" s="59">
        <f>Kalkulator!Q9*B6/2</f>
        <v>6.5</v>
      </c>
      <c r="C8" s="2"/>
      <c r="D8" s="2"/>
      <c r="E8" s="2"/>
    </row>
    <row r="9" spans="1:5" ht="16" customHeight="1" x14ac:dyDescent="0.2">
      <c r="A9" s="2"/>
      <c r="B9" s="59">
        <f>Kalkulator!Q10*B6</f>
        <v>0</v>
      </c>
      <c r="C9" s="2"/>
      <c r="D9" s="2"/>
      <c r="E9" s="2"/>
    </row>
    <row r="10" spans="1:5" ht="16" customHeight="1" x14ac:dyDescent="0.2">
      <c r="A10" s="2"/>
      <c r="B10" s="2"/>
      <c r="C10" s="2"/>
      <c r="D10" s="2"/>
      <c r="E10" s="2"/>
    </row>
    <row r="11" spans="1:5" ht="16" customHeight="1" x14ac:dyDescent="0.2">
      <c r="A11" s="2"/>
      <c r="B11" s="2"/>
      <c r="C11" s="8" t="s">
        <v>51</v>
      </c>
      <c r="D11" s="8" t="s">
        <v>52</v>
      </c>
      <c r="E11" s="8" t="s">
        <v>53</v>
      </c>
    </row>
    <row r="12" spans="1:5" ht="16" customHeight="1" x14ac:dyDescent="0.2">
      <c r="A12" s="2"/>
      <c r="B12" s="2"/>
      <c r="C12" s="59">
        <f>Kalkulator!T6*Kalkulator!U6/10000*12.5*Kalkulator!V6</f>
        <v>9</v>
      </c>
      <c r="D12" s="59">
        <f>Kalkulator!T6*Kalkulator!V6</f>
        <v>120</v>
      </c>
      <c r="E12" s="59">
        <f>Kalkulator!U6*Kalkulator!V6*2</f>
        <v>240</v>
      </c>
    </row>
    <row r="13" spans="1:5" ht="16" customHeight="1" x14ac:dyDescent="0.2">
      <c r="A13" s="2"/>
      <c r="B13" s="2"/>
      <c r="C13" s="59">
        <f>Kalkulator!T7*Kalkulator!U7/10000*12.5*Kalkulator!V7</f>
        <v>25</v>
      </c>
      <c r="D13" s="59">
        <f>Kalkulator!T7*Kalkulator!V7</f>
        <v>200</v>
      </c>
      <c r="E13" s="59">
        <f>Kalkulator!U7*Kalkulator!V7*2</f>
        <v>400</v>
      </c>
    </row>
    <row r="14" spans="1:5" ht="16" customHeight="1" x14ac:dyDescent="0.2">
      <c r="A14" s="2"/>
      <c r="B14" s="2"/>
      <c r="C14" s="59">
        <f>Kalkulator!T8*Kalkulator!U8/10000*12.5*Kalkulator!V8</f>
        <v>137.5</v>
      </c>
      <c r="D14" s="59">
        <f>Kalkulator!T8*Kalkulator!V8</f>
        <v>500</v>
      </c>
      <c r="E14" s="59">
        <f>Kalkulator!U8*Kalkulator!V8*2</f>
        <v>440</v>
      </c>
    </row>
    <row r="15" spans="1:5" ht="16" customHeight="1" x14ac:dyDescent="0.2">
      <c r="A15" s="2"/>
      <c r="B15" s="2"/>
      <c r="C15" s="59">
        <f>Kalkulator!T9*Kalkulator!U9/10000*12.5*Kalkulator!V9</f>
        <v>26.25</v>
      </c>
      <c r="D15" s="59">
        <f>Kalkulator!T9*Kalkulator!V9</f>
        <v>100</v>
      </c>
      <c r="E15" s="59">
        <f>Kalkulator!U9*Kalkulator!V9*2</f>
        <v>420</v>
      </c>
    </row>
    <row r="16" spans="1:5" ht="16" customHeight="1" x14ac:dyDescent="0.2">
      <c r="A16" s="2"/>
      <c r="B16" s="2"/>
      <c r="C16" s="59">
        <f>Kalkulator!T10*Kalkulator!U10/10000*12.5*Kalkulator!V10</f>
        <v>0</v>
      </c>
      <c r="D16" s="59">
        <f>Kalkulator!T10*Kalkulator!V10</f>
        <v>0</v>
      </c>
      <c r="E16" s="59">
        <f>Kalkulator!U10*Kalkulator!V10*2</f>
        <v>0</v>
      </c>
    </row>
    <row r="17" spans="1:5" ht="16" customHeight="1" x14ac:dyDescent="0.2">
      <c r="A17" s="2"/>
      <c r="B17" s="2"/>
      <c r="C17" s="59">
        <f>Kalkulator!T11*Kalkulator!U11/10000*12.5*Kalkulator!V11</f>
        <v>0</v>
      </c>
      <c r="D17" s="59">
        <f>Kalkulator!T11*Kalkulator!V11</f>
        <v>0</v>
      </c>
      <c r="E17" s="59">
        <f>Kalkulator!U11*Kalkulator!V11*2</f>
        <v>0</v>
      </c>
    </row>
    <row r="18" spans="1:5" ht="16" customHeight="1" x14ac:dyDescent="0.2">
      <c r="A18" s="2"/>
      <c r="B18" s="2"/>
      <c r="C18" s="59">
        <f>Kalkulator!T12*Kalkulator!U12/10000*12.5*Kalkulator!V12</f>
        <v>0</v>
      </c>
      <c r="D18" s="59">
        <f>Kalkulator!T12*Kalkulator!V12</f>
        <v>0</v>
      </c>
      <c r="E18" s="59">
        <f>Kalkulator!U12*Kalkulator!V12*2</f>
        <v>0</v>
      </c>
    </row>
    <row r="19" spans="1:5" ht="16" customHeight="1" x14ac:dyDescent="0.2">
      <c r="A19" s="2"/>
      <c r="B19" s="2"/>
      <c r="C19" s="59">
        <f>Kalkulator!T13*Kalkulator!U13/10000*12.5*Kalkulator!V13</f>
        <v>0</v>
      </c>
      <c r="D19" s="59">
        <f>Kalkulator!T13*Kalkulator!V13</f>
        <v>0</v>
      </c>
      <c r="E19" s="59">
        <f>Kalkulator!U13*Kalkulator!V13*2</f>
        <v>0</v>
      </c>
    </row>
    <row r="20" spans="1:5" ht="16" customHeight="1" x14ac:dyDescent="0.2">
      <c r="A20" s="2"/>
      <c r="B20" s="2"/>
      <c r="C20" s="59">
        <f>SUM(C12:C19)</f>
        <v>197.75</v>
      </c>
      <c r="D20" s="59">
        <f>SUM(D12:D19)</f>
        <v>920</v>
      </c>
      <c r="E20" s="59">
        <f>SUM(E12:E19)</f>
        <v>1500</v>
      </c>
    </row>
    <row r="21" spans="1:5" ht="16" customHeight="1" x14ac:dyDescent="0.2">
      <c r="A21" s="2"/>
      <c r="B21" s="2"/>
      <c r="C21" s="2"/>
      <c r="D21" s="59">
        <f>D20/20+E21</f>
        <v>83.5</v>
      </c>
      <c r="E21" s="59">
        <f>E20/20/2</f>
        <v>37.5</v>
      </c>
    </row>
  </sheetData>
  <pageMargins left="0.7" right="0.7" top="0.75" bottom="0.75" header="0.3" footer="0.3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Kalkulator</vt:lpstr>
      <vt:lpstr>Utregning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2022-02-03T10:56:29Z</dcterms:created>
  <dcterms:modified xsi:type="dcterms:W3CDTF">2022-02-03T10:56:29Z</dcterms:modified>
</cp:coreProperties>
</file>