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filterPrivacy="1" defaultThemeVersion="124226"/>
  <xr:revisionPtr revIDLastSave="0" documentId="8_{12D067BF-4031-E241-A98B-2B14AE5130E1}" xr6:coauthVersionLast="47" xr6:coauthVersionMax="47" xr10:uidLastSave="{00000000-0000-0000-0000-000000000000}"/>
  <bookViews>
    <workbookView xWindow="240" yWindow="460" windowWidth="14800" windowHeight="8020" xr2:uid="{00000000-000D-0000-FFFF-FFFF00000000}"/>
  </bookViews>
  <sheets>
    <sheet name="Kalkulator" sheetId="2" r:id="rId1"/>
    <sheet name="Utregn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E14" i="3"/>
  <c r="E15" i="3"/>
  <c r="E16" i="3"/>
  <c r="E17" i="3"/>
  <c r="E18" i="3"/>
  <c r="E19" i="3"/>
  <c r="E12" i="3"/>
  <c r="D13" i="3"/>
  <c r="D14" i="3"/>
  <c r="D15" i="3"/>
  <c r="D16" i="3"/>
  <c r="D17" i="3"/>
  <c r="D18" i="3"/>
  <c r="D19" i="3"/>
  <c r="D12" i="3"/>
  <c r="C13" i="3"/>
  <c r="C14" i="3"/>
  <c r="C15" i="3"/>
  <c r="C16" i="3"/>
  <c r="C17" i="3"/>
  <c r="C18" i="3"/>
  <c r="C19" i="3"/>
  <c r="C12" i="3"/>
  <c r="B7" i="3"/>
  <c r="B6" i="3"/>
  <c r="B9" i="3" s="1"/>
  <c r="B5" i="3"/>
  <c r="B4" i="3"/>
  <c r="P23" i="2" l="1"/>
  <c r="Q23" i="2" s="1"/>
  <c r="P22" i="2"/>
  <c r="Q22" i="2" s="1"/>
  <c r="C20" i="3"/>
  <c r="D20" i="3"/>
  <c r="E20" i="3"/>
  <c r="E21" i="3" s="1"/>
  <c r="P25" i="2" s="1"/>
  <c r="Q25" i="2" s="1"/>
  <c r="B8" i="3"/>
  <c r="D21" i="3" l="1"/>
  <c r="P24" i="2" l="1"/>
  <c r="Q24" i="2" s="1"/>
  <c r="P21" i="2"/>
  <c r="Q21" i="2" l="1"/>
  <c r="V22" i="2"/>
  <c r="V23" i="2" s="1"/>
  <c r="V21" i="2"/>
  <c r="V25" i="2" l="1"/>
  <c r="V24" i="2"/>
</calcChain>
</file>

<file path=xl/sharedStrings.xml><?xml version="1.0" encoding="utf-8"?>
<sst xmlns="http://schemas.openxmlformats.org/spreadsheetml/2006/main" count="70" uniqueCount="50">
  <si>
    <t>Høyde</t>
  </si>
  <si>
    <t>cm</t>
  </si>
  <si>
    <t>Utvendig total lengde</t>
  </si>
  <si>
    <t>Innvendig total lengde</t>
  </si>
  <si>
    <t>Antall hjørner</t>
  </si>
  <si>
    <t>stk</t>
  </si>
  <si>
    <t>Endevegger / Avslutninger</t>
  </si>
  <si>
    <t>Delevegger / Anslutninger</t>
  </si>
  <si>
    <t>Vinduer og dører</t>
  </si>
  <si>
    <t>Bredde</t>
  </si>
  <si>
    <t>Antall stk</t>
  </si>
  <si>
    <t>Blokker i fratrekk</t>
  </si>
  <si>
    <t>Total bredde</t>
  </si>
  <si>
    <t>Total høyde</t>
  </si>
  <si>
    <t>Vegger</t>
  </si>
  <si>
    <t>Blokk</t>
  </si>
  <si>
    <t>Antall paller</t>
  </si>
  <si>
    <t>Utfylling</t>
  </si>
  <si>
    <t>Utregning</t>
  </si>
  <si>
    <t>Antall m2</t>
  </si>
  <si>
    <t>Betongforbruk ved helfylling</t>
  </si>
  <si>
    <t>Arm.forbr. CC200mm</t>
  </si>
  <si>
    <t>Enhet</t>
  </si>
  <si>
    <t>m2</t>
  </si>
  <si>
    <t>Kg</t>
  </si>
  <si>
    <t>Liter</t>
  </si>
  <si>
    <t>Løpemeter</t>
  </si>
  <si>
    <t xml:space="preserve">Vi gjør oppmerksom på at utregningen ikke er noen dimensjonering, men er kun en veiledende masseberegning. </t>
  </si>
  <si>
    <t>Dør</t>
  </si>
  <si>
    <t>Vindu</t>
  </si>
  <si>
    <t>Garasjeport</t>
  </si>
  <si>
    <t>Totalvekt i betongblokk</t>
  </si>
  <si>
    <t>Totalvekt i lettblokk</t>
  </si>
  <si>
    <t>60x60 cm</t>
  </si>
  <si>
    <t>100x210 cm</t>
  </si>
  <si>
    <t>100x100 cm</t>
  </si>
  <si>
    <t>500x220 cm</t>
  </si>
  <si>
    <t>Mål utvendig</t>
  </si>
  <si>
    <t>700 cm</t>
  </si>
  <si>
    <t>260 cm</t>
  </si>
  <si>
    <t>Delevegg</t>
  </si>
  <si>
    <t>450 cm</t>
  </si>
  <si>
    <t>Eksempel er ferdig utfylt</t>
  </si>
  <si>
    <t>Delevegg / Anslutning er en sammenkobling av vegger</t>
  </si>
  <si>
    <t>Antall 30x40cm helblokk</t>
  </si>
  <si>
    <t>Antall 30x40cm helblokk st.B</t>
  </si>
  <si>
    <t>Antall 30x50cm hjørneblokk</t>
  </si>
  <si>
    <t>Antall 30x20cm halvblokk</t>
  </si>
  <si>
    <t>Antall 30x40xm endeblokk</t>
  </si>
  <si>
    <r>
      <t xml:space="preserve">Armeringsforbruket er å forstå som følger: 1 stk. arm.jern i hvert skift horisontalt og 1 stk. Armeringsjern i hver kanal vertikalt. Avstand mellom jernene blir da 200mm begge veier. Det er ikke tatt hensyn til overlapping, </t>
    </r>
    <r>
      <rPr>
        <b/>
        <sz val="11"/>
        <color theme="1"/>
        <rFont val="Arial"/>
        <family val="2"/>
      </rPr>
      <t>det bør legges til ca. 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</si>
</sst>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6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4" fillId="0" borderId="16" xfId="0" applyFont="1" applyBorder="1" applyProtection="1"/>
    <xf numFmtId="0" fontId="4" fillId="0" borderId="20" xfId="0" applyFont="1" applyBorder="1" applyProtection="1"/>
    <xf numFmtId="0" fontId="4" fillId="0" borderId="26" xfId="0" applyFont="1" applyBorder="1" applyProtection="1"/>
    <xf numFmtId="1" fontId="1" fillId="0" borderId="16" xfId="0" applyNumberFormat="1" applyFont="1" applyBorder="1" applyProtection="1"/>
    <xf numFmtId="2" fontId="1" fillId="0" borderId="16" xfId="0" applyNumberFormat="1" applyFont="1" applyBorder="1" applyProtection="1"/>
    <xf numFmtId="0" fontId="1" fillId="0" borderId="16" xfId="0" applyFont="1" applyBorder="1" applyProtection="1"/>
    <xf numFmtId="0" fontId="1" fillId="0" borderId="22" xfId="0" applyFont="1" applyBorder="1" applyProtection="1"/>
    <xf numFmtId="164" fontId="1" fillId="0" borderId="16" xfId="0" applyNumberFormat="1" applyFont="1" applyBorder="1" applyProtection="1"/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2" borderId="24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9" xfId="0" applyFont="1" applyBorder="1" applyProtection="1">
      <protection locked="0"/>
    </xf>
    <xf numFmtId="164" fontId="1" fillId="0" borderId="0" xfId="0" applyNumberFormat="1" applyFont="1" applyBorder="1" applyProtection="1"/>
    <xf numFmtId="0" fontId="1" fillId="0" borderId="0" xfId="0" applyFont="1" applyBorder="1" applyAlignment="1" applyProtection="1">
      <alignment vertical="top" wrapText="1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tabSelected="1" zoomScaleNormal="100" workbookViewId="0">
      <selection activeCell="K26" sqref="K26"/>
    </sheetView>
  </sheetViews>
  <sheetFormatPr baseColWidth="10" defaultColWidth="11.5" defaultRowHeight="14" x14ac:dyDescent="0.15"/>
  <cols>
    <col min="1" max="1" width="12.5" style="13" bestFit="1" customWidth="1"/>
    <col min="2" max="2" width="2.83203125" style="13" customWidth="1"/>
    <col min="3" max="10" width="11.5" style="13"/>
    <col min="11" max="11" width="12.5" style="13" bestFit="1" customWidth="1"/>
    <col min="12" max="12" width="2.83203125" style="13" customWidth="1"/>
    <col min="13" max="13" width="11.5" style="13"/>
    <col min="14" max="14" width="11.5" style="13" customWidth="1"/>
    <col min="15" max="15" width="18" style="13" customWidth="1"/>
    <col min="16" max="16" width="11.5" style="13"/>
    <col min="17" max="17" width="12.83203125" style="13" bestFit="1" customWidth="1"/>
    <col min="18" max="18" width="12.1640625" style="13" bestFit="1" customWidth="1"/>
    <col min="19" max="20" width="11.5" style="13"/>
    <col min="21" max="21" width="12.5" style="13" customWidth="1"/>
    <col min="22" max="16384" width="11.5" style="13"/>
  </cols>
  <sheetData>
    <row r="1" spans="1:22" x14ac:dyDescent="0.15">
      <c r="E1" s="63" t="s">
        <v>42</v>
      </c>
      <c r="F1" s="63"/>
      <c r="G1" s="63"/>
      <c r="H1" s="63"/>
      <c r="I1" s="63"/>
      <c r="N1" s="75" t="s">
        <v>17</v>
      </c>
      <c r="O1" s="76"/>
      <c r="P1" s="76"/>
      <c r="Q1" s="76"/>
      <c r="R1" s="76"/>
      <c r="S1" s="76"/>
      <c r="T1" s="76"/>
      <c r="U1" s="76"/>
      <c r="V1" s="77"/>
    </row>
    <row r="2" spans="1:22" x14ac:dyDescent="0.15">
      <c r="N2" s="78"/>
      <c r="O2" s="79"/>
      <c r="P2" s="79"/>
      <c r="Q2" s="79"/>
      <c r="R2" s="79"/>
      <c r="S2" s="79"/>
      <c r="T2" s="79"/>
      <c r="U2" s="79"/>
      <c r="V2" s="80"/>
    </row>
    <row r="3" spans="1:22" x14ac:dyDescent="0.15">
      <c r="G3" s="13" t="s">
        <v>37</v>
      </c>
      <c r="N3" s="14"/>
      <c r="O3" s="15"/>
      <c r="P3" s="15"/>
      <c r="Q3" s="15"/>
      <c r="R3" s="15"/>
      <c r="S3" s="15"/>
      <c r="T3" s="15"/>
      <c r="U3" s="15"/>
      <c r="V3" s="16"/>
    </row>
    <row r="4" spans="1:22" ht="15" thickBot="1" x14ac:dyDescent="0.2">
      <c r="G4" s="13" t="s">
        <v>38</v>
      </c>
      <c r="N4" s="42" t="s">
        <v>14</v>
      </c>
      <c r="O4" s="43"/>
      <c r="P4" s="43"/>
      <c r="Q4" s="17"/>
      <c r="R4" s="17" t="s">
        <v>22</v>
      </c>
      <c r="S4" s="15"/>
      <c r="T4" s="43" t="s">
        <v>8</v>
      </c>
      <c r="U4" s="43"/>
      <c r="V4" s="81"/>
    </row>
    <row r="5" spans="1:22" ht="15.75" customHeight="1" thickBot="1" x14ac:dyDescent="0.2">
      <c r="B5" s="18"/>
      <c r="C5" s="19"/>
      <c r="D5" s="20"/>
      <c r="E5" s="21"/>
      <c r="F5" s="19"/>
      <c r="G5" s="22"/>
      <c r="H5" s="20"/>
      <c r="I5" s="20"/>
      <c r="J5" s="23"/>
      <c r="K5" s="24"/>
      <c r="L5" s="69"/>
      <c r="M5" s="14"/>
      <c r="N5" s="82" t="s">
        <v>2</v>
      </c>
      <c r="O5" s="83"/>
      <c r="P5" s="84"/>
      <c r="Q5" s="25">
        <v>3250</v>
      </c>
      <c r="R5" s="26" t="s">
        <v>1</v>
      </c>
      <c r="S5" s="15"/>
      <c r="T5" s="26" t="s">
        <v>9</v>
      </c>
      <c r="U5" s="26" t="s">
        <v>0</v>
      </c>
      <c r="V5" s="27" t="s">
        <v>10</v>
      </c>
    </row>
    <row r="6" spans="1:22" ht="15" customHeight="1" x14ac:dyDescent="0.15">
      <c r="B6" s="73"/>
      <c r="C6" s="18"/>
      <c r="D6" s="19"/>
      <c r="E6" s="28" t="s">
        <v>29</v>
      </c>
      <c r="F6" s="19"/>
      <c r="G6" s="19"/>
      <c r="H6" s="19"/>
      <c r="I6" s="28" t="s">
        <v>29</v>
      </c>
      <c r="J6" s="19"/>
      <c r="K6" s="29"/>
      <c r="L6" s="70"/>
      <c r="M6" s="14"/>
      <c r="N6" s="82" t="s">
        <v>3</v>
      </c>
      <c r="O6" s="83"/>
      <c r="P6" s="84"/>
      <c r="Q6" s="25"/>
      <c r="R6" s="26" t="s">
        <v>1</v>
      </c>
      <c r="S6" s="15"/>
      <c r="T6" s="30">
        <v>60</v>
      </c>
      <c r="U6" s="25">
        <v>60</v>
      </c>
      <c r="V6" s="31">
        <v>2</v>
      </c>
    </row>
    <row r="7" spans="1:22" ht="15" customHeight="1" x14ac:dyDescent="0.15">
      <c r="B7" s="73"/>
      <c r="C7" s="14"/>
      <c r="D7" s="15"/>
      <c r="E7" s="15" t="s">
        <v>33</v>
      </c>
      <c r="F7" s="15"/>
      <c r="G7" s="15"/>
      <c r="H7" s="15"/>
      <c r="I7" s="15" t="s">
        <v>33</v>
      </c>
      <c r="J7" s="15"/>
      <c r="K7" s="16"/>
      <c r="L7" s="70"/>
      <c r="M7" s="14"/>
      <c r="N7" s="82" t="s">
        <v>0</v>
      </c>
      <c r="O7" s="83"/>
      <c r="P7" s="84"/>
      <c r="Q7" s="25">
        <v>260</v>
      </c>
      <c r="R7" s="26" t="s">
        <v>1</v>
      </c>
      <c r="S7" s="15"/>
      <c r="T7" s="30">
        <v>100</v>
      </c>
      <c r="U7" s="25">
        <v>100</v>
      </c>
      <c r="V7" s="31">
        <v>2</v>
      </c>
    </row>
    <row r="8" spans="1:22" ht="15.75" customHeight="1" thickBot="1" x14ac:dyDescent="0.2">
      <c r="B8" s="74"/>
      <c r="C8" s="14"/>
      <c r="D8" s="15"/>
      <c r="E8" s="15"/>
      <c r="F8" s="15"/>
      <c r="G8" s="15"/>
      <c r="H8" s="15"/>
      <c r="I8" s="15"/>
      <c r="J8" s="15"/>
      <c r="K8" s="16"/>
      <c r="L8" s="70"/>
      <c r="M8" s="14"/>
      <c r="N8" s="82" t="s">
        <v>4</v>
      </c>
      <c r="O8" s="83"/>
      <c r="P8" s="84"/>
      <c r="Q8" s="25">
        <v>4</v>
      </c>
      <c r="R8" s="26" t="s">
        <v>5</v>
      </c>
      <c r="S8" s="15"/>
      <c r="T8" s="30">
        <v>500</v>
      </c>
      <c r="U8" s="25">
        <v>220</v>
      </c>
      <c r="V8" s="31">
        <v>1</v>
      </c>
    </row>
    <row r="9" spans="1:22" ht="15" customHeight="1" x14ac:dyDescent="0.15">
      <c r="A9" s="15"/>
      <c r="B9" s="19"/>
      <c r="C9" s="15"/>
      <c r="D9" s="15"/>
      <c r="E9" s="15"/>
      <c r="F9" s="15"/>
      <c r="G9" s="15"/>
      <c r="H9" s="15"/>
      <c r="I9" s="15"/>
      <c r="J9" s="15"/>
      <c r="K9" s="16"/>
      <c r="L9" s="70"/>
      <c r="M9" s="14"/>
      <c r="N9" s="85" t="s">
        <v>7</v>
      </c>
      <c r="O9" s="86"/>
      <c r="P9" s="87"/>
      <c r="Q9" s="25">
        <v>1</v>
      </c>
      <c r="R9" s="26" t="s">
        <v>5</v>
      </c>
      <c r="S9" s="15"/>
      <c r="T9" s="30">
        <v>100</v>
      </c>
      <c r="U9" s="25">
        <v>210</v>
      </c>
      <c r="V9" s="31">
        <v>1</v>
      </c>
    </row>
    <row r="10" spans="1:22" ht="15.75" customHeight="1" thickBot="1" x14ac:dyDescent="0.2">
      <c r="A10" s="15"/>
      <c r="B10" s="15" t="s">
        <v>28</v>
      </c>
      <c r="C10" s="15"/>
      <c r="D10" s="15"/>
      <c r="E10" s="15"/>
      <c r="F10" s="15"/>
      <c r="G10" s="15"/>
      <c r="H10" s="15"/>
      <c r="I10" s="15"/>
      <c r="J10" s="15"/>
      <c r="K10" s="16"/>
      <c r="L10" s="70"/>
      <c r="M10" s="14"/>
      <c r="N10" s="82" t="s">
        <v>6</v>
      </c>
      <c r="O10" s="83"/>
      <c r="P10" s="84"/>
      <c r="Q10" s="25"/>
      <c r="R10" s="26" t="s">
        <v>5</v>
      </c>
      <c r="S10" s="15"/>
      <c r="T10" s="30"/>
      <c r="U10" s="25"/>
      <c r="V10" s="31"/>
    </row>
    <row r="11" spans="1:22" ht="15.75" customHeight="1" thickBot="1" x14ac:dyDescent="0.2">
      <c r="A11" s="15"/>
      <c r="B11" s="32"/>
      <c r="C11" s="15" t="s">
        <v>34</v>
      </c>
      <c r="D11" s="15"/>
      <c r="E11" s="33"/>
      <c r="F11" s="22"/>
      <c r="G11" s="22"/>
      <c r="H11" s="22"/>
      <c r="I11" s="22"/>
      <c r="J11" s="22"/>
      <c r="K11" s="22"/>
      <c r="L11" s="70"/>
      <c r="N11" s="14"/>
      <c r="O11" s="15"/>
      <c r="P11" s="15"/>
      <c r="Q11" s="15"/>
      <c r="R11" s="15"/>
      <c r="S11" s="15"/>
      <c r="T11" s="30"/>
      <c r="U11" s="25"/>
      <c r="V11" s="31"/>
    </row>
    <row r="12" spans="1:22" ht="15" customHeight="1" x14ac:dyDescent="0.15">
      <c r="B12" s="72"/>
      <c r="C12" s="14"/>
      <c r="D12" s="15"/>
      <c r="E12" s="15"/>
      <c r="F12" s="15"/>
      <c r="G12" s="15" t="s">
        <v>40</v>
      </c>
      <c r="H12" s="15" t="s">
        <v>41</v>
      </c>
      <c r="I12" s="15"/>
      <c r="J12" s="15"/>
      <c r="K12" s="16"/>
      <c r="L12" s="70"/>
      <c r="N12" s="14"/>
      <c r="O12" s="15"/>
      <c r="P12" s="15"/>
      <c r="Q12" s="15"/>
      <c r="R12" s="15"/>
      <c r="S12" s="15"/>
      <c r="T12" s="25"/>
      <c r="U12" s="25"/>
      <c r="V12" s="31"/>
    </row>
    <row r="13" spans="1:22" ht="15" customHeight="1" thickBot="1" x14ac:dyDescent="0.2">
      <c r="B13" s="73"/>
      <c r="C13" s="14"/>
      <c r="D13" s="15"/>
      <c r="E13" s="15"/>
      <c r="F13" s="15"/>
      <c r="G13" s="15"/>
      <c r="H13" s="15"/>
      <c r="I13" s="15"/>
      <c r="J13" s="15"/>
      <c r="K13" s="16"/>
      <c r="L13" s="70"/>
      <c r="N13" s="34"/>
      <c r="O13" s="32"/>
      <c r="P13" s="32"/>
      <c r="Q13" s="35"/>
      <c r="R13" s="35"/>
      <c r="S13" s="32"/>
      <c r="T13" s="36"/>
      <c r="U13" s="36"/>
      <c r="V13" s="37"/>
    </row>
    <row r="14" spans="1:22" ht="15" customHeight="1" x14ac:dyDescent="0.15">
      <c r="B14" s="73"/>
      <c r="C14" s="14"/>
      <c r="D14" s="15"/>
      <c r="E14" s="15"/>
      <c r="F14" s="15"/>
      <c r="G14" s="15"/>
      <c r="H14" s="15"/>
      <c r="I14" s="15"/>
      <c r="J14" s="15"/>
      <c r="K14" s="16"/>
      <c r="L14" s="70"/>
    </row>
    <row r="15" spans="1:22" ht="15" customHeight="1" x14ac:dyDescent="0.15">
      <c r="B15" s="73"/>
      <c r="C15" s="14"/>
      <c r="D15" s="15"/>
      <c r="E15" s="15"/>
      <c r="F15" s="15"/>
      <c r="G15" s="15"/>
      <c r="H15" s="15"/>
      <c r="I15" s="15"/>
      <c r="J15" s="15"/>
      <c r="K15" s="16"/>
      <c r="L15" s="70"/>
      <c r="M15" s="13" t="s">
        <v>37</v>
      </c>
    </row>
    <row r="16" spans="1:22" ht="15" customHeight="1" thickBot="1" x14ac:dyDescent="0.2">
      <c r="B16" s="73"/>
      <c r="C16" s="14"/>
      <c r="D16" s="15"/>
      <c r="E16" s="15"/>
      <c r="F16" s="15" t="s">
        <v>0</v>
      </c>
      <c r="G16" s="15" t="s">
        <v>39</v>
      </c>
      <c r="H16" s="15"/>
      <c r="I16" s="15"/>
      <c r="J16" s="15"/>
      <c r="K16" s="16"/>
      <c r="L16" s="70"/>
      <c r="M16" s="13" t="s">
        <v>38</v>
      </c>
    </row>
    <row r="17" spans="1:23" ht="15" customHeight="1" x14ac:dyDescent="0.15">
      <c r="A17" s="13" t="s">
        <v>37</v>
      </c>
      <c r="B17" s="73"/>
      <c r="C17" s="14"/>
      <c r="D17" s="15"/>
      <c r="E17" s="15"/>
      <c r="F17" s="15"/>
      <c r="G17" s="15"/>
      <c r="H17" s="15"/>
      <c r="I17" s="15"/>
      <c r="J17" s="15"/>
      <c r="K17" s="16"/>
      <c r="L17" s="70"/>
      <c r="N17" s="46" t="s">
        <v>18</v>
      </c>
      <c r="O17" s="47"/>
      <c r="P17" s="47"/>
      <c r="Q17" s="47"/>
      <c r="R17" s="47"/>
      <c r="S17" s="47"/>
      <c r="T17" s="47"/>
      <c r="U17" s="47"/>
      <c r="V17" s="47"/>
      <c r="W17" s="48"/>
    </row>
    <row r="18" spans="1:23" ht="15.75" customHeight="1" thickBot="1" x14ac:dyDescent="0.2">
      <c r="A18" s="13" t="s">
        <v>38</v>
      </c>
      <c r="B18" s="74"/>
      <c r="C18" s="14"/>
      <c r="D18" s="15"/>
      <c r="E18" s="15"/>
      <c r="F18" s="15"/>
      <c r="G18" s="15"/>
      <c r="H18" s="15"/>
      <c r="I18" s="15"/>
      <c r="J18" s="15"/>
      <c r="K18" s="16"/>
      <c r="L18" s="71"/>
      <c r="N18" s="49"/>
      <c r="O18" s="50"/>
      <c r="P18" s="50"/>
      <c r="Q18" s="50"/>
      <c r="R18" s="50"/>
      <c r="S18" s="50"/>
      <c r="T18" s="50"/>
      <c r="U18" s="50"/>
      <c r="V18" s="50"/>
      <c r="W18" s="51"/>
    </row>
    <row r="19" spans="1:23" ht="15" customHeight="1" x14ac:dyDescent="0.15">
      <c r="B19" s="72"/>
      <c r="C19" s="14"/>
      <c r="D19" s="15"/>
      <c r="E19" s="15" t="s">
        <v>43</v>
      </c>
      <c r="F19" s="15"/>
      <c r="G19" s="15"/>
      <c r="H19" s="15"/>
      <c r="I19" s="15"/>
      <c r="J19" s="15"/>
      <c r="K19" s="16"/>
      <c r="L19" s="72"/>
      <c r="N19" s="3"/>
      <c r="O19" s="4"/>
      <c r="P19" s="4"/>
      <c r="Q19" s="4"/>
      <c r="R19" s="4"/>
      <c r="S19" s="4"/>
      <c r="T19" s="4"/>
      <c r="U19" s="4"/>
      <c r="V19" s="4"/>
      <c r="W19" s="2"/>
    </row>
    <row r="20" spans="1:23" x14ac:dyDescent="0.15">
      <c r="B20" s="73"/>
      <c r="C20" s="14"/>
      <c r="D20" s="15"/>
      <c r="E20" s="15"/>
      <c r="F20" s="15"/>
      <c r="G20" s="15"/>
      <c r="H20" s="15"/>
      <c r="I20" s="15"/>
      <c r="J20" s="15"/>
      <c r="K20" s="16"/>
      <c r="L20" s="73"/>
      <c r="N20" s="64" t="s">
        <v>15</v>
      </c>
      <c r="O20" s="65"/>
      <c r="P20" s="5" t="s">
        <v>10</v>
      </c>
      <c r="Q20" s="5" t="s">
        <v>16</v>
      </c>
      <c r="R20" s="4"/>
      <c r="S20" s="52"/>
      <c r="T20" s="53"/>
      <c r="U20" s="54"/>
      <c r="V20" s="6"/>
      <c r="W20" s="7" t="s">
        <v>22</v>
      </c>
    </row>
    <row r="21" spans="1:23" x14ac:dyDescent="0.15">
      <c r="B21" s="73"/>
      <c r="C21" s="14" t="s">
        <v>29</v>
      </c>
      <c r="D21" s="15"/>
      <c r="E21" s="15"/>
      <c r="F21" s="15"/>
      <c r="G21" s="15"/>
      <c r="H21" s="15"/>
      <c r="I21" s="15"/>
      <c r="J21" s="15"/>
      <c r="K21" s="38" t="s">
        <v>29</v>
      </c>
      <c r="L21" s="73"/>
      <c r="N21" s="44" t="s">
        <v>44</v>
      </c>
      <c r="O21" s="45"/>
      <c r="P21" s="8">
        <f>Utregning!B4+Utregning!B5-(Utregning!B7*1.25)-Utregning!C20-Utregning!E21-(Utregning!D21/2)-(Utregning!B8/2)-(Utregning!B9*0.75)-Kalkulator!P22</f>
        <v>652.5</v>
      </c>
      <c r="Q21" s="9">
        <f>P21/24</f>
        <v>27.1875</v>
      </c>
      <c r="R21" s="4"/>
      <c r="S21" s="45" t="s">
        <v>19</v>
      </c>
      <c r="T21" s="45"/>
      <c r="U21" s="45"/>
      <c r="V21" s="10">
        <f>(P21/12.5)+(P22/12.5)+(P23/10)+(P24/25)+(P25/12.5)</f>
        <v>68.680000000000007</v>
      </c>
      <c r="W21" s="11" t="s">
        <v>23</v>
      </c>
    </row>
    <row r="22" spans="1:23" x14ac:dyDescent="0.15">
      <c r="B22" s="73"/>
      <c r="C22" s="14" t="s">
        <v>35</v>
      </c>
      <c r="D22" s="15"/>
      <c r="E22" s="15"/>
      <c r="F22" s="15"/>
      <c r="G22" s="15"/>
      <c r="H22" s="15"/>
      <c r="I22" s="15"/>
      <c r="J22" s="15"/>
      <c r="K22" s="15" t="s">
        <v>35</v>
      </c>
      <c r="L22" s="73"/>
      <c r="N22" s="44" t="s">
        <v>45</v>
      </c>
      <c r="O22" s="45"/>
      <c r="P22" s="8">
        <f>Utregning!B7+Utregning!B8</f>
        <v>58.5</v>
      </c>
      <c r="Q22" s="9">
        <f>P22/24</f>
        <v>2.4375</v>
      </c>
      <c r="R22" s="4"/>
      <c r="S22" s="45" t="s">
        <v>31</v>
      </c>
      <c r="T22" s="45"/>
      <c r="U22" s="45"/>
      <c r="V22" s="8">
        <f>(P21*25)+(P22*25)+(P23*29)+(P24*14)+(P25*25)</f>
        <v>21480.5</v>
      </c>
      <c r="W22" s="11" t="s">
        <v>24</v>
      </c>
    </row>
    <row r="23" spans="1:23" ht="15" thickBot="1" x14ac:dyDescent="0.2">
      <c r="B23" s="74"/>
      <c r="C23" s="14"/>
      <c r="D23" s="15"/>
      <c r="E23" s="15"/>
      <c r="F23" s="15"/>
      <c r="G23" s="15"/>
      <c r="H23" s="15"/>
      <c r="I23" s="15"/>
      <c r="J23" s="15"/>
      <c r="K23" s="16"/>
      <c r="L23" s="74"/>
      <c r="N23" s="44" t="s">
        <v>46</v>
      </c>
      <c r="O23" s="45"/>
      <c r="P23" s="10">
        <f>Utregning!B7</f>
        <v>52</v>
      </c>
      <c r="Q23" s="9">
        <f>P23/16</f>
        <v>3.25</v>
      </c>
      <c r="R23" s="4"/>
      <c r="S23" s="45" t="s">
        <v>32</v>
      </c>
      <c r="T23" s="45"/>
      <c r="U23" s="45"/>
      <c r="V23" s="8">
        <f>V22/2</f>
        <v>10740.25</v>
      </c>
      <c r="W23" s="11" t="s">
        <v>24</v>
      </c>
    </row>
    <row r="24" spans="1:23" x14ac:dyDescent="0.15">
      <c r="B24" s="66"/>
      <c r="C24" s="14"/>
      <c r="D24" s="15"/>
      <c r="E24" s="15"/>
      <c r="F24" s="15"/>
      <c r="G24" s="15"/>
      <c r="H24" s="15"/>
      <c r="I24" s="15"/>
      <c r="J24" s="15"/>
      <c r="K24" s="16"/>
      <c r="L24" s="69"/>
      <c r="N24" s="44" t="s">
        <v>47</v>
      </c>
      <c r="O24" s="45"/>
      <c r="P24" s="10">
        <f>Utregning!D21*1+Utregning!B8+(Utregning!B9/2)</f>
        <v>90</v>
      </c>
      <c r="Q24" s="9">
        <f>P24/48</f>
        <v>1.875</v>
      </c>
      <c r="R24" s="4"/>
      <c r="S24" s="45" t="s">
        <v>20</v>
      </c>
      <c r="T24" s="45"/>
      <c r="U24" s="45"/>
      <c r="V24" s="12">
        <f>V21*160</f>
        <v>10988.800000000001</v>
      </c>
      <c r="W24" s="11" t="s">
        <v>25</v>
      </c>
    </row>
    <row r="25" spans="1:23" x14ac:dyDescent="0.15">
      <c r="B25" s="67"/>
      <c r="C25" s="14"/>
      <c r="D25" s="15"/>
      <c r="E25" s="15"/>
      <c r="F25" s="15"/>
      <c r="G25" s="15"/>
      <c r="H25" s="15"/>
      <c r="I25" s="15"/>
      <c r="J25" s="15"/>
      <c r="K25" s="16"/>
      <c r="L25" s="70"/>
      <c r="N25" s="44" t="s">
        <v>48</v>
      </c>
      <c r="O25" s="45"/>
      <c r="P25" s="10">
        <f>(Utregning!B9/2)+Utregning!E21</f>
        <v>37.5</v>
      </c>
      <c r="Q25" s="9">
        <f>P25/24</f>
        <v>1.5625</v>
      </c>
      <c r="R25" s="4"/>
      <c r="S25" s="45" t="s">
        <v>21</v>
      </c>
      <c r="T25" s="45"/>
      <c r="U25" s="45"/>
      <c r="V25" s="8">
        <f>V21*10</f>
        <v>686.80000000000007</v>
      </c>
      <c r="W25" s="11" t="s">
        <v>26</v>
      </c>
    </row>
    <row r="26" spans="1:23" x14ac:dyDescent="0.15">
      <c r="B26" s="67"/>
      <c r="C26" s="14"/>
      <c r="D26" s="15"/>
      <c r="E26" s="15"/>
      <c r="F26" s="15"/>
      <c r="G26" s="15"/>
      <c r="H26" s="15"/>
      <c r="I26" s="15"/>
      <c r="J26" s="15"/>
      <c r="K26" s="16"/>
      <c r="L26" s="70"/>
      <c r="N26" s="3"/>
      <c r="O26" s="4"/>
      <c r="P26" s="4"/>
      <c r="Q26" s="4"/>
      <c r="R26" s="4"/>
      <c r="S26" s="55"/>
      <c r="T26" s="55"/>
      <c r="U26" s="55"/>
      <c r="V26" s="40"/>
      <c r="W26" s="2"/>
    </row>
    <row r="27" spans="1:23" x14ac:dyDescent="0.15">
      <c r="B27" s="67"/>
      <c r="C27" s="14"/>
      <c r="D27" s="15"/>
      <c r="E27" s="15"/>
      <c r="F27" s="15"/>
      <c r="G27" s="15"/>
      <c r="H27" s="15"/>
      <c r="I27" s="15"/>
      <c r="J27" s="15"/>
      <c r="K27" s="16"/>
      <c r="L27" s="70"/>
      <c r="N27" s="3"/>
      <c r="O27" s="4"/>
      <c r="P27" s="4"/>
      <c r="Q27" s="4"/>
      <c r="R27" s="4"/>
      <c r="S27" s="55"/>
      <c r="T27" s="55"/>
      <c r="U27" s="55"/>
      <c r="V27" s="40"/>
      <c r="W27" s="2"/>
    </row>
    <row r="28" spans="1:23" ht="15" customHeight="1" x14ac:dyDescent="0.15">
      <c r="B28" s="67"/>
      <c r="C28" s="14"/>
      <c r="D28" s="15"/>
      <c r="E28" s="15"/>
      <c r="F28" s="15"/>
      <c r="G28" s="15"/>
      <c r="H28" s="15"/>
      <c r="I28" s="15"/>
      <c r="J28" s="15"/>
      <c r="K28" s="16"/>
      <c r="L28" s="70"/>
      <c r="N28" s="3"/>
      <c r="O28" s="62" t="s">
        <v>49</v>
      </c>
      <c r="P28" s="62"/>
      <c r="Q28" s="62"/>
      <c r="R28" s="62"/>
      <c r="S28" s="62"/>
      <c r="T28" s="62"/>
      <c r="U28" s="62"/>
      <c r="V28" s="62"/>
      <c r="W28" s="2"/>
    </row>
    <row r="29" spans="1:23" ht="14.25" customHeight="1" x14ac:dyDescent="0.15">
      <c r="B29" s="67"/>
      <c r="C29" s="14"/>
      <c r="D29" s="15"/>
      <c r="E29" s="15"/>
      <c r="F29" s="15"/>
      <c r="G29" s="15"/>
      <c r="H29" s="15"/>
      <c r="I29" s="15"/>
      <c r="J29" s="15"/>
      <c r="K29" s="16"/>
      <c r="L29" s="70"/>
      <c r="N29" s="3"/>
      <c r="O29" s="62"/>
      <c r="P29" s="62"/>
      <c r="Q29" s="62"/>
      <c r="R29" s="62"/>
      <c r="S29" s="62"/>
      <c r="T29" s="62"/>
      <c r="U29" s="62"/>
      <c r="V29" s="62"/>
      <c r="W29" s="2"/>
    </row>
    <row r="30" spans="1:23" ht="15" customHeight="1" x14ac:dyDescent="0.15">
      <c r="B30" s="67"/>
      <c r="C30" s="14"/>
      <c r="D30" s="15"/>
      <c r="E30" s="15"/>
      <c r="F30" s="15"/>
      <c r="G30" s="15"/>
      <c r="H30" s="15"/>
      <c r="I30" s="15"/>
      <c r="J30" s="15"/>
      <c r="K30" s="16"/>
      <c r="L30" s="70"/>
      <c r="N30" s="3"/>
      <c r="O30" s="62"/>
      <c r="P30" s="62"/>
      <c r="Q30" s="62"/>
      <c r="R30" s="62"/>
      <c r="S30" s="62"/>
      <c r="T30" s="62"/>
      <c r="U30" s="62"/>
      <c r="V30" s="62"/>
      <c r="W30" s="2"/>
    </row>
    <row r="31" spans="1:23" ht="15.75" customHeight="1" thickBot="1" x14ac:dyDescent="0.2">
      <c r="B31" s="67"/>
      <c r="C31" s="34"/>
      <c r="D31" s="15"/>
      <c r="E31" s="15"/>
      <c r="F31" s="15"/>
      <c r="G31" s="15"/>
      <c r="H31" s="15"/>
      <c r="I31" s="15"/>
      <c r="J31" s="15"/>
      <c r="K31" s="39"/>
      <c r="L31" s="70"/>
      <c r="N31" s="3"/>
      <c r="O31" s="62"/>
      <c r="P31" s="62"/>
      <c r="Q31" s="62"/>
      <c r="R31" s="62"/>
      <c r="S31" s="62"/>
      <c r="T31" s="62"/>
      <c r="U31" s="62"/>
      <c r="V31" s="62"/>
      <c r="W31" s="2"/>
    </row>
    <row r="32" spans="1:23" ht="15" customHeight="1" thickBot="1" x14ac:dyDescent="0.2">
      <c r="B32" s="68"/>
      <c r="C32" s="20"/>
      <c r="D32" s="15"/>
      <c r="E32" s="15"/>
      <c r="F32" s="15"/>
      <c r="G32" s="15" t="s">
        <v>30</v>
      </c>
      <c r="H32" s="15"/>
      <c r="I32" s="15"/>
      <c r="J32" s="15"/>
      <c r="K32" s="33"/>
      <c r="L32" s="71"/>
      <c r="N32" s="3"/>
      <c r="O32" s="41"/>
      <c r="P32" s="41"/>
      <c r="Q32" s="41"/>
      <c r="R32" s="41"/>
      <c r="S32" s="41"/>
      <c r="T32" s="41"/>
      <c r="U32" s="41"/>
      <c r="V32" s="4"/>
      <c r="W32" s="2"/>
    </row>
    <row r="33" spans="6:23" x14ac:dyDescent="0.15">
      <c r="G33" s="13" t="s">
        <v>36</v>
      </c>
      <c r="N33" s="3"/>
      <c r="O33" s="41"/>
      <c r="P33" s="41"/>
      <c r="Q33" s="41"/>
      <c r="R33" s="41"/>
      <c r="S33" s="41"/>
      <c r="T33" s="41"/>
      <c r="U33" s="41"/>
      <c r="V33" s="4"/>
      <c r="W33" s="2"/>
    </row>
    <row r="34" spans="6:23" x14ac:dyDescent="0.15">
      <c r="F34" s="13" t="s">
        <v>37</v>
      </c>
      <c r="N34" s="3"/>
      <c r="O34" s="41"/>
      <c r="P34" s="41"/>
      <c r="Q34" s="41"/>
      <c r="R34" s="41"/>
      <c r="S34" s="41"/>
      <c r="T34" s="41"/>
      <c r="U34" s="41"/>
      <c r="V34" s="4"/>
      <c r="W34" s="2"/>
    </row>
    <row r="35" spans="6:23" x14ac:dyDescent="0.15">
      <c r="F35" s="13" t="s">
        <v>38</v>
      </c>
      <c r="N35" s="3"/>
      <c r="O35" s="4"/>
      <c r="P35" s="4"/>
      <c r="Q35" s="4"/>
      <c r="R35" s="4"/>
      <c r="S35" s="4"/>
      <c r="T35" s="4"/>
      <c r="U35" s="4"/>
      <c r="V35" s="4"/>
      <c r="W35" s="2"/>
    </row>
    <row r="36" spans="6:23" ht="15" customHeight="1" x14ac:dyDescent="0.15">
      <c r="N36" s="56" t="s">
        <v>27</v>
      </c>
      <c r="O36" s="57"/>
      <c r="P36" s="57"/>
      <c r="Q36" s="57"/>
      <c r="R36" s="57"/>
      <c r="S36" s="57"/>
      <c r="T36" s="57"/>
      <c r="U36" s="57"/>
      <c r="V36" s="57"/>
      <c r="W36" s="58"/>
    </row>
    <row r="37" spans="6:23" ht="15" customHeight="1" thickBot="1" x14ac:dyDescent="0.2">
      <c r="N37" s="59"/>
      <c r="O37" s="60"/>
      <c r="P37" s="60"/>
      <c r="Q37" s="60"/>
      <c r="R37" s="60"/>
      <c r="S37" s="60"/>
      <c r="T37" s="60"/>
      <c r="U37" s="60"/>
      <c r="V37" s="60"/>
      <c r="W37" s="61"/>
    </row>
  </sheetData>
  <mergeCells count="34">
    <mergeCell ref="B12:B18"/>
    <mergeCell ref="N10:P10"/>
    <mergeCell ref="B24:B32"/>
    <mergeCell ref="L24:L32"/>
    <mergeCell ref="L19:L23"/>
    <mergeCell ref="N1:V2"/>
    <mergeCell ref="S21:U21"/>
    <mergeCell ref="S22:U22"/>
    <mergeCell ref="S23:U23"/>
    <mergeCell ref="T4:V4"/>
    <mergeCell ref="N5:P5"/>
    <mergeCell ref="N6:P6"/>
    <mergeCell ref="N7:P7"/>
    <mergeCell ref="N8:P8"/>
    <mergeCell ref="N9:P9"/>
    <mergeCell ref="L5:L18"/>
    <mergeCell ref="B6:B8"/>
    <mergeCell ref="B19:B23"/>
    <mergeCell ref="S26:U26"/>
    <mergeCell ref="S27:U27"/>
    <mergeCell ref="N36:W37"/>
    <mergeCell ref="O28:V31"/>
    <mergeCell ref="E1:I1"/>
    <mergeCell ref="N23:O23"/>
    <mergeCell ref="N20:O20"/>
    <mergeCell ref="N4:P4"/>
    <mergeCell ref="N21:O21"/>
    <mergeCell ref="N22:O22"/>
    <mergeCell ref="N24:O24"/>
    <mergeCell ref="N25:O25"/>
    <mergeCell ref="N17:W18"/>
    <mergeCell ref="S20:U20"/>
    <mergeCell ref="S24:U24"/>
    <mergeCell ref="S25:U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21"/>
  <sheetViews>
    <sheetView workbookViewId="0">
      <selection activeCell="E21" sqref="E21"/>
    </sheetView>
  </sheetViews>
  <sheetFormatPr baseColWidth="10" defaultColWidth="11.5" defaultRowHeight="14" x14ac:dyDescent="0.15"/>
  <cols>
    <col min="1" max="2" width="11.5" style="1"/>
    <col min="3" max="3" width="16.5" style="1" bestFit="1" customWidth="1"/>
    <col min="4" max="4" width="12.5" style="1" bestFit="1" customWidth="1"/>
    <col min="5" max="5" width="11.6640625" style="1" bestFit="1" customWidth="1"/>
    <col min="6" max="16384" width="11.5" style="1"/>
  </cols>
  <sheetData>
    <row r="4" spans="2:5" x14ac:dyDescent="0.15">
      <c r="B4" s="1">
        <f>Kalkulator!Q5/40*Kalkulator!Q7/20</f>
        <v>1056.25</v>
      </c>
    </row>
    <row r="5" spans="2:5" x14ac:dyDescent="0.15">
      <c r="B5" s="1">
        <f>Kalkulator!Q6/40*Kalkulator!Q7/20</f>
        <v>0</v>
      </c>
    </row>
    <row r="6" spans="2:5" x14ac:dyDescent="0.15">
      <c r="B6" s="1">
        <f>Kalkulator!Q7/20</f>
        <v>13</v>
      </c>
    </row>
    <row r="7" spans="2:5" x14ac:dyDescent="0.15">
      <c r="B7" s="1">
        <f>Kalkulator!Q8*Kalkulator!Q7/20</f>
        <v>52</v>
      </c>
    </row>
    <row r="8" spans="2:5" x14ac:dyDescent="0.15">
      <c r="B8" s="1">
        <f>Kalkulator!Q9*Utregning!B6/2</f>
        <v>6.5</v>
      </c>
    </row>
    <row r="9" spans="2:5" x14ac:dyDescent="0.15">
      <c r="B9" s="1">
        <f>Kalkulator!Q10*Utregning!B6</f>
        <v>0</v>
      </c>
    </row>
    <row r="11" spans="2:5" x14ac:dyDescent="0.15">
      <c r="C11" s="1" t="s">
        <v>11</v>
      </c>
      <c r="D11" s="1" t="s">
        <v>12</v>
      </c>
      <c r="E11" s="1" t="s">
        <v>13</v>
      </c>
    </row>
    <row r="12" spans="2:5" x14ac:dyDescent="0.15">
      <c r="C12" s="1">
        <f>Kalkulator!T6*Kalkulator!U6/10000*12.5*Kalkulator!V6</f>
        <v>9</v>
      </c>
      <c r="D12" s="1">
        <f>Kalkulator!T6*Kalkulator!V6</f>
        <v>120</v>
      </c>
      <c r="E12" s="1">
        <f>Kalkulator!U6*Kalkulator!V6*2</f>
        <v>240</v>
      </c>
    </row>
    <row r="13" spans="2:5" x14ac:dyDescent="0.15">
      <c r="C13" s="1">
        <f>Kalkulator!T7*Kalkulator!U7/10000*12.5*Kalkulator!V7</f>
        <v>25</v>
      </c>
      <c r="D13" s="1">
        <f>Kalkulator!T7*Kalkulator!V7</f>
        <v>200</v>
      </c>
      <c r="E13" s="1">
        <f>Kalkulator!U7*Kalkulator!V7*2</f>
        <v>400</v>
      </c>
    </row>
    <row r="14" spans="2:5" x14ac:dyDescent="0.15">
      <c r="C14" s="1">
        <f>Kalkulator!T8*Kalkulator!U8/10000*12.5*Kalkulator!V8</f>
        <v>137.5</v>
      </c>
      <c r="D14" s="1">
        <f>Kalkulator!T8*Kalkulator!V8</f>
        <v>500</v>
      </c>
      <c r="E14" s="1">
        <f>Kalkulator!U8*Kalkulator!V8*2</f>
        <v>440</v>
      </c>
    </row>
    <row r="15" spans="2:5" x14ac:dyDescent="0.15">
      <c r="C15" s="1">
        <f>Kalkulator!T9*Kalkulator!U9/10000*12.5*Kalkulator!V9</f>
        <v>26.25</v>
      </c>
      <c r="D15" s="1">
        <f>Kalkulator!T9*Kalkulator!V9</f>
        <v>100</v>
      </c>
      <c r="E15" s="1">
        <f>Kalkulator!U9*Kalkulator!V9*2</f>
        <v>420</v>
      </c>
    </row>
    <row r="16" spans="2:5" x14ac:dyDescent="0.15">
      <c r="C16" s="1">
        <f>Kalkulator!T10*Kalkulator!U10/10000*12.5*Kalkulator!V10</f>
        <v>0</v>
      </c>
      <c r="D16" s="1">
        <f>Kalkulator!T10*Kalkulator!V10</f>
        <v>0</v>
      </c>
      <c r="E16" s="1">
        <f>Kalkulator!U10*Kalkulator!V10*2</f>
        <v>0</v>
      </c>
    </row>
    <row r="17" spans="3:5" x14ac:dyDescent="0.15">
      <c r="C17" s="1">
        <f>Kalkulator!T11*Kalkulator!U11/10000*12.5*Kalkulator!V11</f>
        <v>0</v>
      </c>
      <c r="D17" s="1">
        <f>Kalkulator!T11*Kalkulator!V11</f>
        <v>0</v>
      </c>
      <c r="E17" s="1">
        <f>Kalkulator!U11*Kalkulator!V11*2</f>
        <v>0</v>
      </c>
    </row>
    <row r="18" spans="3:5" x14ac:dyDescent="0.15">
      <c r="C18" s="1">
        <f>Kalkulator!T12*Kalkulator!U12/10000*12.5*Kalkulator!V12</f>
        <v>0</v>
      </c>
      <c r="D18" s="1">
        <f>Kalkulator!T12*Kalkulator!V12</f>
        <v>0</v>
      </c>
      <c r="E18" s="1">
        <f>Kalkulator!U12*Kalkulator!V12*2</f>
        <v>0</v>
      </c>
    </row>
    <row r="19" spans="3:5" x14ac:dyDescent="0.15">
      <c r="C19" s="1">
        <f>Kalkulator!T13*Kalkulator!U13/10000*12.5*Kalkulator!V13</f>
        <v>0</v>
      </c>
      <c r="D19" s="1">
        <f>Kalkulator!T13*Kalkulator!V13</f>
        <v>0</v>
      </c>
      <c r="E19" s="1">
        <f>Kalkulator!U13*Kalkulator!V13*2</f>
        <v>0</v>
      </c>
    </row>
    <row r="20" spans="3:5" x14ac:dyDescent="0.15">
      <c r="C20" s="1">
        <f>SUM(C12:C19)</f>
        <v>197.75</v>
      </c>
      <c r="D20" s="1">
        <f>SUM(D12:D19)</f>
        <v>920</v>
      </c>
      <c r="E20" s="1">
        <f>SUM(E12:E19)</f>
        <v>1500</v>
      </c>
    </row>
    <row r="21" spans="3:5" x14ac:dyDescent="0.15">
      <c r="D21" s="1">
        <f>D20/20+E21</f>
        <v>83.5</v>
      </c>
      <c r="E21" s="1">
        <f>E20/20/2</f>
        <v>37.5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Kalkulator</vt:lpstr>
      <vt:lpstr>Utregning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2022-02-03T10:59:28Z</dcterms:modified>
</cp:coreProperties>
</file>